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noemiebourdiol/Desktop/UNIPOP/_SAISON 6_2026-2027/COMM/"/>
    </mc:Choice>
  </mc:AlternateContent>
  <xr:revisionPtr revIDLastSave="0" documentId="13_ncr:1_{B2F297DD-4AAC-B244-A82B-96EC38A30B73}" xr6:coauthVersionLast="47" xr6:coauthVersionMax="47" xr10:uidLastSave="{00000000-0000-0000-0000-000000000000}"/>
  <bookViews>
    <workbookView minimized="1" xWindow="15320" yWindow="500" windowWidth="19160" windowHeight="19340" tabRatio="500" xr2:uid="{00000000-000D-0000-FFFF-FFFF00000000}"/>
  </bookViews>
  <sheets>
    <sheet name="Saisie prog saison 6" sheetId="1" r:id="rId1"/>
    <sheet name="Feuil4" sheetId="2" state="hidden" r:id="rId2"/>
  </sheets>
  <externalReferences>
    <externalReference r:id="rId3"/>
  </externalReferences>
  <definedNames>
    <definedName name="choix" localSheetId="0">'[1]saisie prog saison 5'!#REF!</definedName>
    <definedName name="_xlnm.Print_Area" localSheetId="0">'Saisie prog saison 6'!$A$1:$M$44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2" l="1"/>
  <c r="B11" i="2"/>
  <c r="E11" i="2" s="1"/>
  <c r="E3" i="2"/>
  <c r="E2" i="2"/>
  <c r="E4" i="2" s="1"/>
  <c r="B12" i="2" l="1"/>
  <c r="E12" i="2" s="1"/>
  <c r="E6" i="2"/>
  <c r="B14" i="2" s="1"/>
  <c r="E14" i="2" s="1"/>
  <c r="E5" i="2"/>
  <c r="B10" i="2"/>
  <c r="E10" i="2" s="1"/>
  <c r="E15" i="2" s="1"/>
  <c r="F15" i="2" s="1"/>
  <c r="E13" i="2" l="1"/>
  <c r="C13" i="2"/>
  <c r="B13" i="2"/>
</calcChain>
</file>

<file path=xl/sharedStrings.xml><?xml version="1.0" encoding="utf-8"?>
<sst xmlns="http://schemas.openxmlformats.org/spreadsheetml/2006/main" count="284" uniqueCount="178">
  <si>
    <t xml:space="preserve">Merci de renvoyer ce fichier :  </t>
  </si>
  <si>
    <t>m.kergrohenn@devilleenville.unipop.fr</t>
  </si>
  <si>
    <t>Contact  : 07.83.78.57.03</t>
  </si>
  <si>
    <t xml:space="preserve">Nom cinéma </t>
  </si>
  <si>
    <t>Ville :</t>
  </si>
  <si>
    <t xml:space="preserve">Nombre de conférence : </t>
  </si>
  <si>
    <r>
      <rPr>
        <b/>
        <sz val="12"/>
        <color rgb="FF0070C0"/>
        <rFont val="Calibri"/>
        <family val="2"/>
        <charset val="1"/>
      </rPr>
      <t>Vous pouvez programmer</t>
    </r>
    <r>
      <rPr>
        <b/>
        <u/>
        <sz val="12"/>
        <color rgb="FF0070C0"/>
        <rFont val="Calibri"/>
        <family val="2"/>
        <charset val="1"/>
      </rPr>
      <t xml:space="preserve"> jusqu’à 15 conférences</t>
    </r>
    <r>
      <rPr>
        <b/>
        <sz val="12"/>
        <color rgb="FF0070C0"/>
        <rFont val="Calibri"/>
        <family val="2"/>
        <charset val="1"/>
      </rPr>
      <t xml:space="preserve"> qui vont constituer votre saison Unipop.de ville en ville.</t>
    </r>
  </si>
  <si>
    <t xml:space="preserve">Coût par UNIPOP supplémentaire : 49 Euros HT. </t>
  </si>
  <si>
    <t xml:space="preserve">MERCI DE PRIVILEGIER LE DIRECT </t>
  </si>
  <si>
    <t xml:space="preserve">Différé possible 24h après le direct jusquà 1 mois après le direct </t>
  </si>
  <si>
    <t>Le film est une avant-première - Unipop proposée uniquement en direct (n’hésitez pas à contacter Maëlis Kergrohenn en cas de difficulté)</t>
  </si>
  <si>
    <r>
      <rPr>
        <b/>
        <sz val="12"/>
        <rFont val="Calibri "/>
        <charset val="1"/>
      </rPr>
      <t xml:space="preserve">CONDITIONS LOCATION DE FILMS * : Nous louons le film pour vous auprès </t>
    </r>
    <r>
      <rPr>
        <b/>
        <sz val="12"/>
        <color rgb="FF00B050"/>
        <rFont val="Calibri "/>
        <charset val="1"/>
      </rPr>
      <t xml:space="preserve">des ayants droits en vert </t>
    </r>
  </si>
  <si>
    <t>Cette Unipop démarre à 18H30 par le film - la rencontre suit le film</t>
  </si>
  <si>
    <t xml:space="preserve">&gt; Pour les films CNC en avant-première ou en sortie nationale, la programmation est sous réserve de l’accord du distributeur déjà informé que le film est dans la saison UNIPOP. &gt;  Pour les villes à concurrence, il peut y avoir une différence entre le temps de l’inscription à l’Unipop et le temps de la négociation sur la sortie du film. 
&gt;&gt;En résumé, vous devez vous assurer de l'accord de la programmation des films en avant-première ou sortie nationale auprès du distributeur.  &gt; Pour les autres films déjà sortis, les conditions sans MG et le % sont déjà négociées pour l'UNIPOP. </t>
  </si>
  <si>
    <t xml:space="preserve">Cette Unipop démarre à 18H30 par la conférence - fin de la conférence à 20h :  </t>
  </si>
  <si>
    <t>Pour les conférences, l'horaire du film est au choix pour la salle - à placer avant ou après</t>
  </si>
  <si>
    <t>Unipop</t>
  </si>
  <si>
    <t>Date</t>
  </si>
  <si>
    <t xml:space="preserve">Nature (Histoire, Art, Littérature, Cinéma (ALC) /titre </t>
  </si>
  <si>
    <t>Intervenant.es</t>
  </si>
  <si>
    <t>films proposés</t>
  </si>
  <si>
    <t xml:space="preserve">Distributeur / Ayant droit </t>
  </si>
  <si>
    <t>Conditions de location des films</t>
  </si>
  <si>
    <t>VOSTFR/VF</t>
  </si>
  <si>
    <t>Je sélectionne cette conférence</t>
  </si>
  <si>
    <t>En cas de différé, indiquer la date retenue (j/m/aa)</t>
  </si>
  <si>
    <t>En cas de deux propositions, je choisis mon film</t>
  </si>
  <si>
    <t>Histoire</t>
  </si>
  <si>
    <t xml:space="preserve"> UNIPOP Histoire – AVANT-PREMIERE</t>
  </si>
  <si>
    <t>Serge de Sampigny (réalisateur) et Marie Holzman (Sinologue)</t>
  </si>
  <si>
    <t>Avant-Première</t>
  </si>
  <si>
    <t>MAO, LE DERNIER EMPEREUR</t>
  </si>
  <si>
    <t>Film à disposition gratuitement, sans visa et remontées de recettes pour les ayants droit</t>
  </si>
  <si>
    <t>VF/VOSTFR</t>
  </si>
  <si>
    <t>Art, littérature, cinéma</t>
  </si>
  <si>
    <t>UNIPOP ALC – AVP RENCONTRE</t>
  </si>
  <si>
    <t>Jeanne Herry (réalisatrice)</t>
  </si>
  <si>
    <t>GARANCE</t>
  </si>
  <si>
    <t>VF</t>
  </si>
  <si>
    <t>Emmanuel Marre (réalisateur)</t>
  </si>
  <si>
    <t>NOTRE SALUT</t>
  </si>
  <si>
    <t>Condor</t>
  </si>
  <si>
    <t>Yves Jeuland (réalisateur), Claire Lasne Darcueil (ancienne directrice du conservatoire), Salomé Diénis Meulien (comédienne)</t>
  </si>
  <si>
    <t>À VOUS DE JOUER</t>
  </si>
  <si>
    <t>Zadig</t>
  </si>
  <si>
    <t>50 % (visa exceptionnel)</t>
  </si>
  <si>
    <t xml:space="preserve"> UNIPOP Histoire – AVP RENCONTRE</t>
  </si>
  <si>
    <t>Antoine Vitkine (réalisateur)</t>
  </si>
  <si>
    <t>UNITED STATES OF MAFIA</t>
  </si>
  <si>
    <t>VOSTFR</t>
  </si>
  <si>
    <t>Marc Fitoussi (réalisateur) et potentiellement l’une des actrices principales (sous réserve)</t>
  </si>
  <si>
    <t>NI VUE, NI CONNUE</t>
  </si>
  <si>
    <t>Memento</t>
  </si>
  <si>
    <t xml:space="preserve"> UNIPOP Histoire / CONFÉRENCE La virilité dans l’univers militaire</t>
  </si>
  <si>
    <t>Odile Roynette (historienne, spécialiste en histoire du genre et des masculinités)</t>
  </si>
  <si>
    <t>COWARD (de Lukas Dhont)</t>
  </si>
  <si>
    <t>Diaphana</t>
  </si>
  <si>
    <t>VF (majoritairement)</t>
  </si>
  <si>
    <t>Cédric Kahn (réalisateur)</t>
  </si>
  <si>
    <t>15/18</t>
  </si>
  <si>
    <t xml:space="preserve">Ad Vitam </t>
  </si>
  <si>
    <t xml:space="preserve"> UNIPOP Histoire / CONFÉRENCE Adieu ma Russie, histoire d’un historien</t>
  </si>
  <si>
    <t>Nicolas Werth (historien, spécialiste de l’histoire de l’Union Soviétique)</t>
  </si>
  <si>
    <t>MINOTAURE (d’Andreï Zviaguintsev)</t>
  </si>
  <si>
    <t xml:space="preserve"> Les Films du Losange</t>
  </si>
  <si>
    <t>Maxence Voiseux (réalisateur)</t>
  </si>
  <si>
    <t>GABIN</t>
  </si>
  <si>
    <t xml:space="preserve"> Arizona Distribution </t>
  </si>
  <si>
    <t>Stéphane Brizé (réalisateur)</t>
  </si>
  <si>
    <t>UN BON PETIT SOLDAT</t>
  </si>
  <si>
    <t xml:space="preserve">Gaumont </t>
  </si>
  <si>
    <t xml:space="preserve"> UNIPOP Histoire / CONFERENCE De Gaulle et Churchill</t>
  </si>
  <si>
    <t>François Kersaudy (historien, spécialiste de l’oeuvre du général De Gaulle et de celle de Winston Churchill)</t>
  </si>
  <si>
    <t>Films</t>
  </si>
  <si>
    <t>LA BATAILLE DE GAULLE : L’ÂGE DE FER (d’Antonin Baudry)</t>
  </si>
  <si>
    <t>LA BATAILLE DE GAULLE : J’ÉCRIS TON NOM (d’Antonin Baudry)</t>
  </si>
  <si>
    <t>Pathé</t>
  </si>
  <si>
    <t>Christophe Honoré (réalisateur)</t>
  </si>
  <si>
    <t>MARIAGE AU GOÛT D’ORANGE</t>
  </si>
  <si>
    <t>Pegah Ahangarani (réalisatrice)</t>
  </si>
  <si>
    <t>VIENDRA LA RÉVOLUTION</t>
  </si>
  <si>
    <t xml:space="preserve"> Jour2fête </t>
  </si>
  <si>
    <t>Florence Naugrette (historienne, spécialiste de l’histoire du théâtre et de Victor Hugo)</t>
  </si>
  <si>
    <t>Captation en direct</t>
  </si>
  <si>
    <t>RUY BLAS (par la comédie française)</t>
  </si>
  <si>
    <t>Pathé Live</t>
  </si>
  <si>
    <t>Sébastien Laudenbach (réalisateur)</t>
  </si>
  <si>
    <t>CARMEN</t>
  </si>
  <si>
    <t xml:space="preserve"> Haut et Court </t>
  </si>
  <si>
    <t>Hélène Dumas (historienne, spécialiste du génocide des Tutsi au Rwanda) et Beata Umubyeyi Mairesse (écrivaine)</t>
  </si>
  <si>
    <t>BEN’IMANA</t>
  </si>
  <si>
    <t xml:space="preserve"> UNIPOP Histoire – CONFÉRENCE Après-guerre : l’Allemagne coupée en deux</t>
  </si>
  <si>
    <t>Claire Kaiser (historienne et spécialiste du cinéma allemand)</t>
  </si>
  <si>
    <t>Film</t>
  </si>
  <si>
    <t>FATHERLAND (de Pawel Pawlikowski)</t>
  </si>
  <si>
    <t>UNIPOP ALC – CONFÉRENCE Jack London, rencontre avec Thierry Frémaux</t>
  </si>
  <si>
    <t>Thierry Frémaux (Délégué général du festival de Cannes)</t>
  </si>
  <si>
    <t>MARTIN EDEN (de Pietro Marcello)</t>
  </si>
  <si>
    <t>CROC-BLANC (d’Alexandre Espigares)</t>
  </si>
  <si>
    <t xml:space="preserve"> Shellac  /  Wild Bunch</t>
  </si>
  <si>
    <t>50 % / 40 %</t>
  </si>
  <si>
    <t xml:space="preserve"> UNIPOP Histoire – CONFÉRENCE Espagne (1936-1939) : une guerre civile européenne</t>
  </si>
  <si>
    <t>Pierre Salmon (Historien spécialiste de la guerre d’Espagne et du trafic d’armes )</t>
  </si>
  <si>
    <t>LETTRE À FRANCO d’Alejandro Amenabar</t>
  </si>
  <si>
    <t>UNIPOP ALC – CONFÉRENCE Vivaldi le magnifique</t>
  </si>
  <si>
    <t>Léa Frouté (chanteuse lyrique) et Salvatore Caputo (chef de cœur de l’Opéra National de Bordeaux)</t>
  </si>
  <si>
    <t xml:space="preserve">Film </t>
  </si>
  <si>
    <t>VIVALDI ET MOI De Damiano Michieletto</t>
  </si>
  <si>
    <t>Les Sorcières d'Akelarre</t>
  </si>
  <si>
    <t xml:space="preserve"> Diaphana</t>
  </si>
  <si>
    <t>40 % (pour les salles ayant déjà diffusé le film)</t>
  </si>
  <si>
    <t xml:space="preserve"> UNIPOP Histoire – CONFÉRENCE La persécution des Rohingyas</t>
  </si>
  <si>
    <t>Emilie Lopes (journaliste)</t>
  </si>
  <si>
    <t>LES FLEURS DU MANGUIER d’Akio Fujimoto</t>
  </si>
  <si>
    <t xml:space="preserve">Arizona Distribution </t>
  </si>
  <si>
    <t xml:space="preserve">UNIPOP ALC – CONFÉRENCE  Frida Kahlo, portrait d'une vie </t>
  </si>
  <si>
    <t>Alix Paré (historienne de l’art spécialisée en peinture occidentale des XVIIe, XVIIIe et XXe siècles)</t>
  </si>
  <si>
    <t>FRIDA VIVA LA VIDA de Giovanni Troilo</t>
  </si>
  <si>
    <t xml:space="preserve"> Eurozoom </t>
  </si>
  <si>
    <t xml:space="preserve"> Eddy Dufourmont (Historien et traducteur, spécialiste du Japon)</t>
  </si>
  <si>
    <t>LA VIOLONISTE de Ervin Han et Raul Garcia</t>
  </si>
  <si>
    <t xml:space="preserve"> New Story </t>
  </si>
  <si>
    <t xml:space="preserve"> UNIPOP Histoire – CONFÉRENCE Les mondes anciens de l'Océanie en constante évolution</t>
  </si>
  <si>
    <t>Dominique Barbe (historien spécialiste de l’histoire du pacifique)</t>
  </si>
  <si>
    <t>LE PAYS OÙ RÊVENT LES FOURMIS VERTES de Werner Herzog</t>
  </si>
  <si>
    <t xml:space="preserve"> Potemkine</t>
  </si>
  <si>
    <t>UNIPOP ALC – CONFÉRENCE Créer avec Pina Bausch</t>
  </si>
  <si>
    <t>Anne Martin (Danseuse)</t>
  </si>
  <si>
    <t>PINA (de Wim Wenders)</t>
  </si>
  <si>
    <t>LES RÊVES DANSANTS. SUR LES PAS DE PINA BAUSCH (d’Anne Linsel et Rainer Hoffmann)</t>
  </si>
  <si>
    <t xml:space="preserve"> Les Films du Losange  /  Jour2fête </t>
  </si>
  <si>
    <t>50% / 40 %</t>
  </si>
  <si>
    <t>VOSTFR / VF</t>
  </si>
  <si>
    <t>UNIPOP ALC – AVANT-PREMIÈRE SURPRISE</t>
  </si>
  <si>
    <t>Confirmation environ 1 mois avant</t>
  </si>
  <si>
    <t>Surprise</t>
  </si>
  <si>
    <t xml:space="preserve"> UNIPOP Histoire – CONFÉRENCE Cameroun, 1955-1971 - Réveiller une guerre oubliée</t>
  </si>
  <si>
    <t>Karine Ramondy (historienne et co-directrice de la Commission mémoire sur le Cameroun)</t>
  </si>
  <si>
    <t>CAMEROUN : AUTOPSIE D’UNE INDÉPENDANCE (de Gaëlle Le Roy)</t>
  </si>
  <si>
    <t xml:space="preserve"> Program33</t>
  </si>
  <si>
    <t>50% (visa exceptionnel)</t>
  </si>
  <si>
    <t>UNIPOP ALC – RENCONTRE</t>
  </si>
  <si>
    <t>Marie-Hélène Lafon (écrivaine) et Cécile Lateule (réalisatrice)</t>
  </si>
  <si>
    <t>DANSONS TANT QU'ON N'EST PAS MORT</t>
  </si>
  <si>
    <t>Norte</t>
  </si>
  <si>
    <t xml:space="preserve"> UNIPOP Histoire – CONFÉRENCE  Taiwan, face à la Chine</t>
  </si>
  <si>
    <t>Jean-Pierre Cabestan (Sinologue et spécialiste de Taiwan)</t>
  </si>
  <si>
    <t>LEFT-HANDED GIRL (de Shih-Ching Tsou)</t>
  </si>
  <si>
    <t>Le Pacte</t>
  </si>
  <si>
    <t>UNIPOP ALC – CLOTURE UNIPOP SURPRISE</t>
  </si>
  <si>
    <t>Film / Avant-Première</t>
  </si>
  <si>
    <t xml:space="preserve">Avant-première surprise </t>
  </si>
  <si>
    <t>variable</t>
  </si>
  <si>
    <t>a</t>
  </si>
  <si>
    <t>Cinéma</t>
  </si>
  <si>
    <t>10 à 16</t>
  </si>
  <si>
    <t>nb cinéma</t>
  </si>
  <si>
    <t>b</t>
  </si>
  <si>
    <t>histoire</t>
  </si>
  <si>
    <t>nb histoire</t>
  </si>
  <si>
    <t>c</t>
  </si>
  <si>
    <t xml:space="preserve">mixte = cinéma + histoire </t>
  </si>
  <si>
    <t>nb total</t>
  </si>
  <si>
    <t>d</t>
  </si>
  <si>
    <t>à l'unité</t>
  </si>
  <si>
    <t>Si plus de 15 cinéma ou plus de 15 histoire et moins de 20 total</t>
  </si>
  <si>
    <t>nb unité</t>
  </si>
  <si>
    <t>e</t>
  </si>
  <si>
    <t>abonnement double</t>
  </si>
  <si>
    <t xml:space="preserve">Si plus de 20 au total </t>
  </si>
  <si>
    <t>nb abonnement</t>
  </si>
  <si>
    <r>
      <rPr>
        <sz val="11"/>
        <color rgb="FF000000"/>
        <rFont val="Calibri"/>
        <family val="2"/>
        <charset val="1"/>
      </rPr>
      <t xml:space="preserve">vous vous abonnez à </t>
    </r>
    <r>
      <rPr>
        <u/>
        <sz val="11"/>
        <color rgb="FF000000"/>
        <rFont val="Calibri"/>
        <family val="2"/>
        <charset val="1"/>
      </rPr>
      <t>Art Littérature, cinéma</t>
    </r>
  </si>
  <si>
    <r>
      <rPr>
        <sz val="11"/>
        <color rgb="FF000000"/>
        <rFont val="Calibri"/>
        <family val="2"/>
        <charset val="1"/>
      </rPr>
      <t xml:space="preserve">vous vous abonnez à </t>
    </r>
    <r>
      <rPr>
        <u/>
        <sz val="11"/>
        <color rgb="FF000000"/>
        <rFont val="Calibri"/>
        <family val="2"/>
        <charset val="1"/>
      </rPr>
      <t>Histoire</t>
    </r>
  </si>
  <si>
    <r>
      <rPr>
        <sz val="11"/>
        <color rgb="FF000000"/>
        <rFont val="Calibri"/>
        <family val="2"/>
        <charset val="1"/>
      </rPr>
      <t>Vous souscrivez un a</t>
    </r>
    <r>
      <rPr>
        <u/>
        <sz val="11"/>
        <color rgb="FF000000"/>
        <rFont val="Calibri"/>
        <family val="2"/>
        <charset val="1"/>
      </rPr>
      <t>bonnement mixte</t>
    </r>
  </si>
  <si>
    <r>
      <rPr>
        <sz val="11"/>
        <color rgb="FF000000"/>
        <rFont val="Calibri"/>
        <family val="2"/>
        <charset val="1"/>
      </rPr>
      <t xml:space="preserve">Vous souscrivez un </t>
    </r>
    <r>
      <rPr>
        <u/>
        <sz val="11"/>
        <color rgb="FF000000"/>
        <rFont val="Calibri"/>
        <family val="2"/>
        <charset val="1"/>
      </rPr>
      <t>double abonnement</t>
    </r>
    <r>
      <rPr>
        <sz val="11"/>
        <color rgb="FF000000"/>
        <rFont val="Calibri"/>
        <family val="2"/>
        <charset val="1"/>
      </rPr>
      <t xml:space="preserve"> (Cinéma et Histoire)</t>
    </r>
  </si>
  <si>
    <t>StudioCanal</t>
  </si>
  <si>
    <r>
      <t xml:space="preserve">UNIPOP ALC – CONFÉRENCE </t>
    </r>
    <r>
      <rPr>
        <b/>
        <sz val="12"/>
        <color rgb="FFFF0000"/>
        <rFont val="Calibri"/>
        <family val="2"/>
        <charset val="1"/>
      </rPr>
      <t>(exceptionnellement 1h, de 18h30 à 19h30</t>
    </r>
    <r>
      <rPr>
        <sz val="12"/>
        <color theme="1"/>
        <rFont val="Calibri"/>
        <family val="2"/>
        <charset val="1"/>
      </rPr>
      <t>) À la découverte du théâtre de Victor Hugo et de Ruy Blas</t>
    </r>
  </si>
  <si>
    <r>
      <t xml:space="preserve"> UNIPOP Histoire – CONFÉRENCE </t>
    </r>
    <r>
      <rPr>
        <b/>
        <sz val="12"/>
        <color rgb="FFFF0000"/>
        <rFont val="Calibri"/>
        <family val="2"/>
        <charset val="1"/>
      </rPr>
      <t>(exceptionnellement un MARDI)</t>
    </r>
    <r>
      <rPr>
        <sz val="12"/>
        <color theme="1"/>
        <rFont val="Calibri"/>
        <family val="2"/>
        <charset val="1"/>
      </rPr>
      <t xml:space="preserve"> L’occupation japonaise de l'Asie : la réalité derrière le mensonge de la « libération 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</si>
</sst>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&quot;, &quot;mmmm\ dd&quot;, &quot;yyyy"/>
    <numFmt numFmtId="165" formatCode="[$-40C]d\-mmm\-yy;@"/>
    <numFmt numFmtId="166" formatCode="0.00\ %"/>
  </numFmts>
  <fonts count="38">
    <font>
      <sz val="11"/>
      <color rgb="FF000000"/>
      <name val="Calibri"/>
      <family val="2"/>
      <charset val="1"/>
    </font>
    <font>
      <sz val="11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  <font>
      <sz val="11"/>
      <color rgb="FFDD0806"/>
      <name val="Trebuchet MS"/>
      <family val="2"/>
      <charset val="1"/>
    </font>
    <font>
      <sz val="11"/>
      <color rgb="FF0000D4"/>
      <name val="Trebuchet MS"/>
      <family val="2"/>
      <charset val="1"/>
    </font>
    <font>
      <sz val="11"/>
      <name val="Trebuchet MS"/>
      <family val="2"/>
      <charset val="1"/>
    </font>
    <font>
      <b/>
      <sz val="12"/>
      <color rgb="FF000000"/>
      <name val="Trebuchet MS"/>
      <family val="2"/>
      <charset val="1"/>
    </font>
    <font>
      <b/>
      <u/>
      <sz val="12"/>
      <color theme="1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2"/>
      <name val="Trebuchet MS"/>
      <family val="2"/>
      <charset val="1"/>
    </font>
    <font>
      <i/>
      <sz val="11"/>
      <color rgb="FF000000"/>
      <name val="Trebuchet MS"/>
      <family val="2"/>
      <charset val="1"/>
    </font>
    <font>
      <i/>
      <sz val="12"/>
      <name val="Trebuchet MS"/>
      <family val="2"/>
      <charset val="1"/>
    </font>
    <font>
      <b/>
      <sz val="12"/>
      <color rgb="FF0070C0"/>
      <name val="Calibri"/>
      <family val="2"/>
      <charset val="1"/>
    </font>
    <font>
      <sz val="12"/>
      <color rgb="FF0070C0"/>
      <name val="Calibri"/>
      <family val="2"/>
      <charset val="1"/>
    </font>
    <font>
      <b/>
      <sz val="12"/>
      <color rgb="FF0000D4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u/>
      <sz val="12"/>
      <color rgb="FF0070C0"/>
      <name val="Calibri"/>
      <family val="2"/>
      <charset val="1"/>
    </font>
    <font>
      <sz val="11"/>
      <color rgb="FFFF0000"/>
      <name val="Calibri "/>
      <charset val="1"/>
    </font>
    <font>
      <b/>
      <sz val="12"/>
      <name val="Calibri "/>
      <charset val="1"/>
    </font>
    <font>
      <b/>
      <sz val="12"/>
      <color rgb="FF00B050"/>
      <name val="Calibri "/>
      <charset val="1"/>
    </font>
    <font>
      <sz val="12"/>
      <color rgb="FF000000"/>
      <name val="Calibri "/>
      <charset val="1"/>
    </font>
    <font>
      <sz val="11"/>
      <name val="Calibri "/>
      <charset val="1"/>
    </font>
    <font>
      <sz val="12"/>
      <color rgb="FFFF0000"/>
      <name val="Calibri "/>
      <charset val="1"/>
    </font>
    <font>
      <sz val="11"/>
      <color rgb="FF000000"/>
      <name val="Calibri "/>
      <charset val="1"/>
    </font>
    <font>
      <sz val="12"/>
      <color rgb="FFFF0000"/>
      <name val="Calibri"/>
      <family val="2"/>
      <charset val="1"/>
    </font>
    <font>
      <sz val="12"/>
      <color rgb="FFDD0806"/>
      <name val="Calibri"/>
      <family val="2"/>
      <charset val="1"/>
    </font>
    <font>
      <sz val="12"/>
      <color rgb="FFFFFFFF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color rgb="FFDD0806"/>
      <name val="Calibri"/>
      <family val="2"/>
      <charset val="1"/>
    </font>
    <font>
      <sz val="12"/>
      <color theme="1"/>
      <name val="Calibri"/>
      <family val="2"/>
      <charset val="1"/>
    </font>
    <font>
      <i/>
      <sz val="12"/>
      <color rgb="FF000000"/>
      <name val="Calibri"/>
      <family val="2"/>
      <charset val="1"/>
    </font>
    <font>
      <sz val="12"/>
      <color rgb="FF00A933"/>
      <name val="Calibri"/>
      <family val="2"/>
      <charset val="1"/>
    </font>
    <font>
      <b/>
      <sz val="11"/>
      <name val="Trebuchet MS"/>
      <family val="2"/>
      <charset val="1"/>
    </font>
    <font>
      <u/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59987182226020086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E2F0D9"/>
      </patternFill>
    </fill>
    <fill>
      <patternFill patternType="solid">
        <fgColor theme="5" tint="0.79989013336588644"/>
        <bgColor rgb="FFE7E6E6"/>
      </patternFill>
    </fill>
    <fill>
      <patternFill patternType="solid">
        <fgColor theme="9" tint="0.79989013336588644"/>
        <bgColor rgb="FFE7E6E6"/>
      </patternFill>
    </fill>
    <fill>
      <patternFill patternType="solid">
        <fgColor theme="2"/>
        <bgColor rgb="FFE2F0D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106">
    <xf numFmtId="0" fontId="0" fillId="0" borderId="0" xfId="0"/>
    <xf numFmtId="0" fontId="34" fillId="4" borderId="0" xfId="0" applyFont="1" applyFill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0" fillId="4" borderId="0" xfId="0" applyFill="1" applyAlignment="1" applyProtection="1">
      <alignment vertical="center" wrapText="1"/>
      <protection locked="0"/>
    </xf>
    <xf numFmtId="165" fontId="5" fillId="0" borderId="0" xfId="0" applyNumberFormat="1" applyFont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5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65" fontId="19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left" vertical="center"/>
    </xf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22" fillId="4" borderId="2" xfId="0" applyFont="1" applyFill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5" fillId="6" borderId="0" xfId="0" applyFont="1" applyFill="1" applyAlignment="1">
      <alignment horizontal="left" vertical="center"/>
    </xf>
    <xf numFmtId="0" fontId="26" fillId="6" borderId="0" xfId="0" applyFont="1" applyFill="1" applyAlignment="1">
      <alignment horizontal="left" vertical="center" wrapText="1"/>
    </xf>
    <xf numFmtId="0" fontId="25" fillId="5" borderId="0" xfId="0" applyFont="1" applyFill="1" applyAlignment="1">
      <alignment horizontal="left" vertical="center"/>
    </xf>
    <xf numFmtId="0" fontId="26" fillId="5" borderId="0" xfId="0" applyFont="1" applyFill="1" applyAlignment="1">
      <alignment horizontal="left" vertical="center" wrapText="1"/>
    </xf>
    <xf numFmtId="0" fontId="27" fillId="5" borderId="0" xfId="0" applyFont="1" applyFill="1" applyAlignment="1">
      <alignment vertical="center"/>
    </xf>
    <xf numFmtId="0" fontId="17" fillId="4" borderId="0" xfId="0" applyFont="1" applyFill="1" applyAlignment="1">
      <alignment horizontal="left" vertical="center"/>
    </xf>
    <xf numFmtId="0" fontId="28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vertical="center" wrapText="1"/>
    </xf>
    <xf numFmtId="0" fontId="29" fillId="4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7" borderId="1" xfId="0" applyFont="1" applyFill="1" applyBorder="1" applyAlignment="1">
      <alignment vertical="center" wrapText="1"/>
    </xf>
    <xf numFmtId="165" fontId="18" fillId="6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66" fontId="19" fillId="4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 wrapText="1"/>
    </xf>
    <xf numFmtId="166" fontId="19" fillId="7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 wrapText="1"/>
    </xf>
    <xf numFmtId="0" fontId="19" fillId="7" borderId="6" xfId="0" applyFont="1" applyFill="1" applyBorder="1" applyAlignment="1">
      <alignment horizontal="center" vertical="center" wrapText="1"/>
    </xf>
    <xf numFmtId="166" fontId="19" fillId="7" borderId="6" xfId="0" applyNumberFormat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65" fontId="33" fillId="6" borderId="1" xfId="0" applyNumberFormat="1" applyFont="1" applyFill="1" applyBorder="1" applyAlignment="1">
      <alignment horizontal="center" vertical="center" wrapText="1"/>
    </xf>
    <xf numFmtId="165" fontId="33" fillId="5" borderId="1" xfId="0" applyNumberFormat="1" applyFont="1" applyFill="1" applyBorder="1" applyAlignment="1">
      <alignment horizontal="center" vertical="center" wrapText="1"/>
    </xf>
    <xf numFmtId="166" fontId="19" fillId="7" borderId="7" xfId="0" applyNumberFormat="1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19" fillId="7" borderId="1" xfId="0" applyFont="1" applyFill="1" applyBorder="1" applyAlignment="1" applyProtection="1">
      <alignment horizontal="center" vertical="center" wrapText="1"/>
      <protection locked="0"/>
    </xf>
    <xf numFmtId="0" fontId="18" fillId="7" borderId="1" xfId="0" applyFont="1" applyFill="1" applyBorder="1" applyAlignment="1" applyProtection="1">
      <alignment vertical="center" wrapText="1"/>
      <protection locked="0"/>
    </xf>
    <xf numFmtId="165" fontId="18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7" fillId="2" borderId="0" xfId="1" applyFont="1" applyFill="1" applyBorder="1" applyAlignment="1" applyProtection="1">
      <alignment horizontal="left" vertical="center"/>
    </xf>
    <xf numFmtId="0" fontId="9" fillId="2" borderId="0" xfId="0" applyFont="1" applyFill="1" applyAlignment="1">
      <alignment horizontal="left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 vertical="top" wrapText="1"/>
    </xf>
    <xf numFmtId="0" fontId="21" fillId="5" borderId="0" xfId="0" applyFont="1" applyFill="1" applyAlignment="1">
      <alignment horizontal="left" vertical="center" wrapText="1"/>
    </xf>
    <xf numFmtId="0" fontId="27" fillId="0" borderId="5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4" borderId="0" xfId="0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1">
    <dxf>
      <font>
        <color rgb="FFFFFFFF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D4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BE5D6"/>
      <rgbColor rgb="FFE7E6E6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DD0806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isie%20prog%20saison%20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isie prog saison 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.kergrohenn@devilleenville.unipop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showGridLines="0" tabSelected="1" zoomScale="65" zoomScaleNormal="65" workbookViewId="0">
      <pane ySplit="14" topLeftCell="A15" activePane="bottomLeft" state="frozen"/>
      <selection pane="bottomLeft" activeCell="I29" sqref="I29"/>
    </sheetView>
  </sheetViews>
  <sheetFormatPr baseColWidth="10" defaultColWidth="19.5" defaultRowHeight="16.5" customHeight="1"/>
  <cols>
    <col min="1" max="1" width="17.5" style="5" customWidth="1"/>
    <col min="2" max="2" width="19.1640625" style="6" customWidth="1"/>
    <col min="3" max="3" width="89.1640625" style="7" customWidth="1"/>
    <col min="4" max="4" width="48.5" style="8" customWidth="1"/>
    <col min="5" max="5" width="21.5" style="9" customWidth="1"/>
    <col min="6" max="6" width="20.6640625" style="10" customWidth="1"/>
    <col min="7" max="7" width="20" style="5" customWidth="1"/>
    <col min="8" max="8" width="21.83203125" style="5" customWidth="1"/>
    <col min="9" max="10" width="20.5" style="5" customWidth="1"/>
    <col min="11" max="11" width="20.5" style="11" customWidth="1"/>
    <col min="12" max="12" width="17" style="5" customWidth="1"/>
    <col min="13" max="13" width="16.6640625" style="12" customWidth="1"/>
    <col min="14" max="16" width="19.5" style="13"/>
    <col min="17" max="16384" width="19.5" style="5"/>
  </cols>
  <sheetData>
    <row r="1" spans="1:16" ht="26.25" customHeight="1">
      <c r="A1" s="14" t="s">
        <v>0</v>
      </c>
      <c r="B1" s="15"/>
      <c r="C1" s="93" t="s">
        <v>1</v>
      </c>
      <c r="D1" s="93"/>
      <c r="E1" s="16"/>
      <c r="F1" s="17"/>
      <c r="G1" s="18"/>
      <c r="H1" s="18"/>
      <c r="I1" s="18"/>
      <c r="J1" s="18"/>
      <c r="K1" s="94" t="s">
        <v>2</v>
      </c>
      <c r="L1" s="94"/>
      <c r="M1" s="94"/>
    </row>
    <row r="2" spans="1:16" ht="24.75" customHeight="1">
      <c r="A2" s="19" t="s">
        <v>3</v>
      </c>
      <c r="B2" s="95"/>
      <c r="C2" s="95"/>
      <c r="D2" s="20" t="s">
        <v>4</v>
      </c>
      <c r="E2" s="96"/>
      <c r="F2" s="96"/>
      <c r="G2" s="96"/>
      <c r="H2" s="21"/>
      <c r="I2" s="21"/>
      <c r="J2" s="21"/>
      <c r="M2" s="22"/>
    </row>
    <row r="3" spans="1:16" ht="21" customHeight="1">
      <c r="M3" s="22"/>
    </row>
    <row r="4" spans="1:16" ht="18.75" customHeight="1">
      <c r="A4" s="23" t="s">
        <v>5</v>
      </c>
      <c r="B4" s="24"/>
      <c r="C4" s="25"/>
      <c r="D4" s="26"/>
      <c r="E4" s="27"/>
      <c r="F4" s="28"/>
      <c r="G4" s="29"/>
      <c r="H4" s="30"/>
      <c r="I4" s="30"/>
      <c r="J4" s="30"/>
      <c r="K4" s="31"/>
      <c r="L4" s="32"/>
      <c r="M4" s="33"/>
    </row>
    <row r="5" spans="1:16" ht="18.75" customHeight="1">
      <c r="A5" s="34" t="s">
        <v>6</v>
      </c>
      <c r="B5" s="35"/>
      <c r="C5" s="31"/>
      <c r="D5" s="26"/>
      <c r="E5" s="31"/>
      <c r="F5" s="36"/>
      <c r="G5" s="37"/>
      <c r="H5" s="37"/>
      <c r="I5" s="37"/>
      <c r="J5" s="37"/>
      <c r="K5" s="31"/>
      <c r="L5" s="32"/>
      <c r="M5" s="33"/>
    </row>
    <row r="6" spans="1:16" ht="18.75" customHeight="1">
      <c r="A6" s="34" t="s">
        <v>7</v>
      </c>
      <c r="B6" s="35"/>
      <c r="C6" s="31"/>
      <c r="D6" s="26"/>
      <c r="E6" s="31"/>
      <c r="F6" s="36"/>
      <c r="G6" s="37"/>
      <c r="H6" s="37"/>
      <c r="I6" s="37"/>
      <c r="J6" s="37"/>
      <c r="K6" s="31"/>
      <c r="L6" s="32"/>
      <c r="M6" s="33"/>
    </row>
    <row r="7" spans="1:16" ht="21" customHeight="1">
      <c r="A7" s="97" t="s">
        <v>8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32"/>
      <c r="M7" s="33"/>
    </row>
    <row r="8" spans="1:16" ht="21" customHeight="1">
      <c r="A8" s="98" t="s">
        <v>9</v>
      </c>
      <c r="B8" s="98"/>
      <c r="C8" s="98"/>
      <c r="D8" s="37"/>
      <c r="E8" s="31"/>
      <c r="F8" s="31"/>
      <c r="G8" s="37"/>
      <c r="H8" s="37"/>
      <c r="I8" s="37"/>
      <c r="J8" s="37"/>
      <c r="K8" s="31"/>
      <c r="L8" s="32"/>
      <c r="M8" s="33"/>
    </row>
    <row r="9" spans="1:16" ht="34.25" customHeight="1">
      <c r="A9" s="99" t="s">
        <v>10</v>
      </c>
      <c r="B9" s="99"/>
      <c r="C9" s="99"/>
      <c r="D9" s="38" t="s">
        <v>11</v>
      </c>
      <c r="E9" s="39"/>
      <c r="F9" s="39"/>
      <c r="G9" s="39"/>
      <c r="H9" s="40"/>
      <c r="I9" s="32"/>
      <c r="J9" s="32"/>
      <c r="K9" s="32"/>
      <c r="L9" s="32"/>
      <c r="M9" s="13"/>
    </row>
    <row r="10" spans="1:16" ht="28.5" customHeight="1">
      <c r="A10" s="41" t="s">
        <v>12</v>
      </c>
      <c r="B10" s="42"/>
      <c r="C10" s="42"/>
      <c r="D10" s="100" t="s">
        <v>13</v>
      </c>
      <c r="E10" s="100"/>
      <c r="F10" s="100"/>
      <c r="G10" s="100"/>
      <c r="H10" s="100"/>
      <c r="I10" s="32"/>
      <c r="J10" s="32"/>
      <c r="K10" s="32"/>
      <c r="L10" s="32"/>
      <c r="M10" s="32"/>
    </row>
    <row r="11" spans="1:16" ht="28.5" customHeight="1">
      <c r="A11" s="43" t="s">
        <v>14</v>
      </c>
      <c r="B11" s="44"/>
      <c r="C11" s="44"/>
      <c r="D11" s="100"/>
      <c r="E11" s="100"/>
      <c r="F11" s="100"/>
      <c r="G11" s="100"/>
      <c r="H11" s="100"/>
      <c r="I11" s="32"/>
      <c r="J11" s="32"/>
      <c r="K11" s="32"/>
      <c r="L11" s="32"/>
      <c r="M11" s="32"/>
    </row>
    <row r="12" spans="1:16" ht="28.5" customHeight="1">
      <c r="A12" s="45" t="s">
        <v>15</v>
      </c>
      <c r="B12" s="44"/>
      <c r="C12" s="44"/>
      <c r="D12" s="100"/>
      <c r="E12" s="100"/>
      <c r="F12" s="100"/>
      <c r="G12" s="100"/>
      <c r="H12" s="100"/>
      <c r="I12" s="32"/>
      <c r="J12" s="32"/>
      <c r="K12" s="32"/>
      <c r="L12" s="32"/>
      <c r="M12" s="32"/>
    </row>
    <row r="13" spans="1:16" ht="28.5" customHeight="1">
      <c r="A13" s="46"/>
      <c r="B13" s="47"/>
      <c r="C13" s="47"/>
      <c r="D13" s="48"/>
      <c r="E13" s="49"/>
      <c r="F13" s="50"/>
      <c r="G13" s="32"/>
      <c r="H13" s="51"/>
      <c r="I13" s="51"/>
      <c r="J13" s="51"/>
      <c r="K13" s="52"/>
      <c r="L13" s="32"/>
      <c r="M13" s="33"/>
    </row>
    <row r="14" spans="1:16" ht="92.75" customHeight="1">
      <c r="A14" s="4" t="s">
        <v>16</v>
      </c>
      <c r="B14" s="53" t="s">
        <v>17</v>
      </c>
      <c r="C14" s="54" t="s">
        <v>18</v>
      </c>
      <c r="D14" s="54" t="s">
        <v>19</v>
      </c>
      <c r="E14" s="55"/>
      <c r="F14" s="101" t="s">
        <v>20</v>
      </c>
      <c r="G14" s="101"/>
      <c r="H14" s="56" t="s">
        <v>21</v>
      </c>
      <c r="I14" s="56" t="s">
        <v>22</v>
      </c>
      <c r="J14" s="56" t="s">
        <v>23</v>
      </c>
      <c r="K14" s="57" t="s">
        <v>24</v>
      </c>
      <c r="L14" s="58" t="s">
        <v>25</v>
      </c>
      <c r="M14" s="59" t="s">
        <v>26</v>
      </c>
      <c r="P14" s="5"/>
    </row>
    <row r="15" spans="1:16" ht="71.25" customHeight="1">
      <c r="A15" s="60" t="s">
        <v>27</v>
      </c>
      <c r="B15" s="61">
        <v>46272</v>
      </c>
      <c r="C15" s="62" t="s">
        <v>28</v>
      </c>
      <c r="D15" s="63" t="s">
        <v>29</v>
      </c>
      <c r="E15" s="64" t="s">
        <v>30</v>
      </c>
      <c r="F15" s="102" t="s">
        <v>31</v>
      </c>
      <c r="G15" s="102"/>
      <c r="H15" s="65"/>
      <c r="I15" s="65" t="s">
        <v>32</v>
      </c>
      <c r="J15" s="65" t="s">
        <v>33</v>
      </c>
      <c r="K15" s="63"/>
      <c r="L15" s="63"/>
      <c r="M15" s="63"/>
      <c r="P15" s="5"/>
    </row>
    <row r="16" spans="1:16" ht="43.5" customHeight="1">
      <c r="A16" s="66" t="s">
        <v>34</v>
      </c>
      <c r="B16" s="61">
        <v>46275</v>
      </c>
      <c r="C16" s="67" t="s">
        <v>35</v>
      </c>
      <c r="D16" s="68" t="s">
        <v>36</v>
      </c>
      <c r="E16" s="69" t="s">
        <v>30</v>
      </c>
      <c r="F16" s="103" t="s">
        <v>37</v>
      </c>
      <c r="G16" s="103"/>
      <c r="H16" s="70" t="s">
        <v>175</v>
      </c>
      <c r="I16" s="71">
        <v>0.5</v>
      </c>
      <c r="J16" s="70" t="s">
        <v>38</v>
      </c>
      <c r="K16" s="68"/>
      <c r="L16" s="68"/>
      <c r="M16" s="68"/>
      <c r="P16" s="5"/>
    </row>
    <row r="17" spans="1:16" ht="71.25" customHeight="1">
      <c r="A17" s="60" t="s">
        <v>27</v>
      </c>
      <c r="B17" s="61">
        <v>46279</v>
      </c>
      <c r="C17" s="62" t="s">
        <v>35</v>
      </c>
      <c r="D17" s="63" t="s">
        <v>39</v>
      </c>
      <c r="E17" s="64" t="s">
        <v>30</v>
      </c>
      <c r="F17" s="102" t="s">
        <v>40</v>
      </c>
      <c r="G17" s="102"/>
      <c r="H17" s="65" t="s">
        <v>41</v>
      </c>
      <c r="I17" s="65">
        <v>0.5</v>
      </c>
      <c r="J17" s="65" t="s">
        <v>38</v>
      </c>
      <c r="K17" s="63"/>
      <c r="L17" s="63"/>
      <c r="M17" s="63"/>
      <c r="P17" s="5"/>
    </row>
    <row r="18" spans="1:16" ht="53.75" customHeight="1">
      <c r="A18" s="66" t="s">
        <v>34</v>
      </c>
      <c r="B18" s="61">
        <v>46282</v>
      </c>
      <c r="C18" s="67" t="s">
        <v>35</v>
      </c>
      <c r="D18" s="72" t="s">
        <v>42</v>
      </c>
      <c r="E18" s="73" t="s">
        <v>30</v>
      </c>
      <c r="F18" s="104" t="s">
        <v>43</v>
      </c>
      <c r="G18" s="104"/>
      <c r="H18" s="74" t="s">
        <v>44</v>
      </c>
      <c r="I18" s="71" t="s">
        <v>45</v>
      </c>
      <c r="J18" s="70" t="s">
        <v>38</v>
      </c>
      <c r="K18" s="72"/>
      <c r="L18" s="72"/>
      <c r="M18" s="72"/>
      <c r="P18" s="5"/>
    </row>
    <row r="19" spans="1:16" ht="73.25" customHeight="1">
      <c r="A19" s="60" t="s">
        <v>27</v>
      </c>
      <c r="B19" s="61">
        <v>46286</v>
      </c>
      <c r="C19" s="62" t="s">
        <v>46</v>
      </c>
      <c r="D19" s="63" t="s">
        <v>47</v>
      </c>
      <c r="E19" s="64" t="s">
        <v>30</v>
      </c>
      <c r="F19" s="102" t="s">
        <v>48</v>
      </c>
      <c r="G19" s="102"/>
      <c r="H19" s="65"/>
      <c r="I19" s="65" t="s">
        <v>32</v>
      </c>
      <c r="J19" s="65" t="s">
        <v>49</v>
      </c>
      <c r="K19" s="63"/>
      <c r="L19" s="63"/>
      <c r="M19" s="63"/>
      <c r="P19" s="5"/>
    </row>
    <row r="20" spans="1:16" ht="53.75" customHeight="1">
      <c r="A20" s="66" t="s">
        <v>34</v>
      </c>
      <c r="B20" s="61">
        <v>46289</v>
      </c>
      <c r="C20" s="67" t="s">
        <v>35</v>
      </c>
      <c r="D20" s="72" t="s">
        <v>50</v>
      </c>
      <c r="E20" s="73" t="s">
        <v>30</v>
      </c>
      <c r="F20" s="104" t="s">
        <v>51</v>
      </c>
      <c r="G20" s="104"/>
      <c r="H20" s="74" t="s">
        <v>52</v>
      </c>
      <c r="I20" s="71">
        <v>0.5</v>
      </c>
      <c r="J20" s="70" t="s">
        <v>38</v>
      </c>
      <c r="K20" s="72"/>
      <c r="L20" s="72"/>
      <c r="M20" s="72"/>
      <c r="P20" s="5"/>
    </row>
    <row r="21" spans="1:16" ht="43.5" customHeight="1">
      <c r="A21" s="60" t="s">
        <v>27</v>
      </c>
      <c r="B21" s="75">
        <v>46293</v>
      </c>
      <c r="C21" s="62" t="s">
        <v>53</v>
      </c>
      <c r="D21" s="63" t="s">
        <v>54</v>
      </c>
      <c r="E21" s="64" t="s">
        <v>30</v>
      </c>
      <c r="F21" s="102" t="s">
        <v>55</v>
      </c>
      <c r="G21" s="102"/>
      <c r="H21" s="65" t="s">
        <v>56</v>
      </c>
      <c r="I21" s="76">
        <v>0.5</v>
      </c>
      <c r="J21" s="65" t="s">
        <v>57</v>
      </c>
      <c r="K21" s="63"/>
      <c r="L21" s="63"/>
      <c r="M21" s="63"/>
      <c r="P21" s="5"/>
    </row>
    <row r="22" spans="1:16" ht="43.5" customHeight="1">
      <c r="A22" s="77" t="s">
        <v>34</v>
      </c>
      <c r="B22" s="61">
        <v>46303</v>
      </c>
      <c r="C22" s="67" t="s">
        <v>35</v>
      </c>
      <c r="D22" s="68" t="s">
        <v>58</v>
      </c>
      <c r="E22" s="73" t="s">
        <v>30</v>
      </c>
      <c r="F22" s="103" t="s">
        <v>59</v>
      </c>
      <c r="G22" s="103"/>
      <c r="H22" s="70" t="s">
        <v>60</v>
      </c>
      <c r="I22" s="71">
        <v>0.5</v>
      </c>
      <c r="J22" s="70" t="s">
        <v>38</v>
      </c>
      <c r="K22" s="68"/>
      <c r="L22" s="68"/>
      <c r="M22" s="68"/>
      <c r="P22" s="5"/>
    </row>
    <row r="23" spans="1:16" ht="48.75" customHeight="1">
      <c r="A23" s="60" t="s">
        <v>27</v>
      </c>
      <c r="B23" s="75">
        <v>46307</v>
      </c>
      <c r="C23" s="62" t="s">
        <v>61</v>
      </c>
      <c r="D23" s="63" t="s">
        <v>62</v>
      </c>
      <c r="E23" s="64" t="s">
        <v>30</v>
      </c>
      <c r="F23" s="102" t="s">
        <v>63</v>
      </c>
      <c r="G23" s="102"/>
      <c r="H23" s="65" t="s">
        <v>64</v>
      </c>
      <c r="I23" s="76">
        <v>0.5</v>
      </c>
      <c r="J23" s="65" t="s">
        <v>49</v>
      </c>
      <c r="K23" s="63"/>
      <c r="L23" s="63"/>
      <c r="M23" s="63"/>
      <c r="P23" s="5"/>
    </row>
    <row r="24" spans="1:16" ht="43.5" customHeight="1">
      <c r="A24" s="77" t="s">
        <v>34</v>
      </c>
      <c r="B24" s="61">
        <v>46310</v>
      </c>
      <c r="C24" s="67" t="s">
        <v>35</v>
      </c>
      <c r="D24" s="68" t="s">
        <v>65</v>
      </c>
      <c r="E24" s="73" t="s">
        <v>30</v>
      </c>
      <c r="F24" s="103" t="s">
        <v>66</v>
      </c>
      <c r="G24" s="103"/>
      <c r="H24" s="70" t="s">
        <v>67</v>
      </c>
      <c r="I24" s="71">
        <v>0.5</v>
      </c>
      <c r="J24" s="70" t="s">
        <v>38</v>
      </c>
      <c r="K24" s="68"/>
      <c r="L24" s="68"/>
      <c r="M24" s="68"/>
      <c r="P24" s="5"/>
    </row>
    <row r="25" spans="1:16" ht="43.5" customHeight="1">
      <c r="A25" s="77" t="s">
        <v>34</v>
      </c>
      <c r="B25" s="61">
        <v>46317</v>
      </c>
      <c r="C25" s="67" t="s">
        <v>35</v>
      </c>
      <c r="D25" s="68" t="s">
        <v>68</v>
      </c>
      <c r="E25" s="73" t="s">
        <v>30</v>
      </c>
      <c r="F25" s="103" t="s">
        <v>69</v>
      </c>
      <c r="G25" s="103"/>
      <c r="H25" s="70" t="s">
        <v>70</v>
      </c>
      <c r="I25" s="71">
        <v>0.5</v>
      </c>
      <c r="J25" s="70" t="s">
        <v>38</v>
      </c>
      <c r="K25" s="68"/>
      <c r="L25" s="68"/>
      <c r="M25" s="68"/>
      <c r="P25" s="5"/>
    </row>
    <row r="26" spans="1:16" ht="57.5" customHeight="1">
      <c r="A26" s="60" t="s">
        <v>27</v>
      </c>
      <c r="B26" s="75">
        <v>46321</v>
      </c>
      <c r="C26" s="62" t="s">
        <v>71</v>
      </c>
      <c r="D26" s="63" t="s">
        <v>72</v>
      </c>
      <c r="E26" s="65" t="s">
        <v>73</v>
      </c>
      <c r="F26" s="3" t="s">
        <v>74</v>
      </c>
      <c r="G26" s="3" t="s">
        <v>75</v>
      </c>
      <c r="H26" s="78" t="s">
        <v>76</v>
      </c>
      <c r="I26" s="79">
        <v>0.5</v>
      </c>
      <c r="J26" s="78" t="s">
        <v>38</v>
      </c>
      <c r="K26" s="63"/>
      <c r="L26" s="63"/>
      <c r="M26" s="63"/>
      <c r="P26" s="5"/>
    </row>
    <row r="27" spans="1:16" ht="43.5" customHeight="1">
      <c r="A27" s="77" t="s">
        <v>34</v>
      </c>
      <c r="B27" s="61">
        <v>46331</v>
      </c>
      <c r="C27" s="67" t="s">
        <v>35</v>
      </c>
      <c r="D27" s="68" t="s">
        <v>77</v>
      </c>
      <c r="E27" s="73" t="s">
        <v>30</v>
      </c>
      <c r="F27" s="103" t="s">
        <v>78</v>
      </c>
      <c r="G27" s="103"/>
      <c r="H27" s="70" t="s">
        <v>60</v>
      </c>
      <c r="I27" s="71">
        <v>0.5</v>
      </c>
      <c r="J27" s="70" t="s">
        <v>38</v>
      </c>
      <c r="K27" s="68"/>
      <c r="L27" s="68"/>
      <c r="M27" s="68"/>
      <c r="P27" s="5"/>
    </row>
    <row r="28" spans="1:16" ht="44.25" customHeight="1">
      <c r="A28" s="60" t="s">
        <v>27</v>
      </c>
      <c r="B28" s="61">
        <v>46335</v>
      </c>
      <c r="C28" s="62" t="s">
        <v>46</v>
      </c>
      <c r="D28" s="63" t="s">
        <v>79</v>
      </c>
      <c r="E28" s="64" t="s">
        <v>30</v>
      </c>
      <c r="F28" s="102" t="s">
        <v>80</v>
      </c>
      <c r="G28" s="102"/>
      <c r="H28" s="78" t="s">
        <v>81</v>
      </c>
      <c r="I28" s="79">
        <v>0.5</v>
      </c>
      <c r="J28" s="65" t="s">
        <v>49</v>
      </c>
      <c r="K28" s="63"/>
      <c r="L28" s="63"/>
      <c r="M28" s="63"/>
      <c r="P28" s="5"/>
    </row>
    <row r="29" spans="1:16" ht="43.5" customHeight="1">
      <c r="A29" s="77" t="s">
        <v>34</v>
      </c>
      <c r="B29" s="75">
        <v>46359</v>
      </c>
      <c r="C29" s="80" t="s">
        <v>176</v>
      </c>
      <c r="D29" s="68" t="s">
        <v>82</v>
      </c>
      <c r="E29" s="81" t="s">
        <v>83</v>
      </c>
      <c r="F29" s="103" t="s">
        <v>84</v>
      </c>
      <c r="G29" s="103"/>
      <c r="H29" s="70" t="s">
        <v>85</v>
      </c>
      <c r="I29" s="71">
        <v>0.6</v>
      </c>
      <c r="J29" s="70" t="s">
        <v>38</v>
      </c>
      <c r="K29" s="68"/>
      <c r="L29" s="68"/>
      <c r="M29" s="68"/>
      <c r="P29" s="5"/>
    </row>
    <row r="30" spans="1:16" ht="43.5" customHeight="1">
      <c r="A30" s="77" t="s">
        <v>34</v>
      </c>
      <c r="B30" s="82">
        <v>46366</v>
      </c>
      <c r="C30" s="67" t="s">
        <v>35</v>
      </c>
      <c r="D30" s="68" t="s">
        <v>86</v>
      </c>
      <c r="E30" s="73" t="s">
        <v>30</v>
      </c>
      <c r="F30" s="103" t="s">
        <v>87</v>
      </c>
      <c r="G30" s="103"/>
      <c r="H30" s="70" t="s">
        <v>88</v>
      </c>
      <c r="I30" s="71">
        <v>0.5</v>
      </c>
      <c r="J30" s="70" t="s">
        <v>38</v>
      </c>
      <c r="K30" s="68"/>
      <c r="L30" s="68"/>
      <c r="M30" s="68"/>
      <c r="P30" s="5"/>
    </row>
    <row r="31" spans="1:16" ht="43.5" customHeight="1">
      <c r="A31" s="60" t="s">
        <v>27</v>
      </c>
      <c r="B31" s="82">
        <v>46391</v>
      </c>
      <c r="C31" s="62" t="s">
        <v>46</v>
      </c>
      <c r="D31" s="63" t="s">
        <v>89</v>
      </c>
      <c r="E31" s="64" t="s">
        <v>30</v>
      </c>
      <c r="F31" s="102" t="s">
        <v>90</v>
      </c>
      <c r="G31" s="102"/>
      <c r="H31" s="78" t="s">
        <v>60</v>
      </c>
      <c r="I31" s="79">
        <v>0.5</v>
      </c>
      <c r="J31" s="65" t="s">
        <v>49</v>
      </c>
      <c r="K31" s="63"/>
      <c r="L31" s="63"/>
      <c r="M31" s="63"/>
      <c r="P31" s="5"/>
    </row>
    <row r="32" spans="1:16" s="8" customFormat="1" ht="43.5" customHeight="1">
      <c r="A32" s="60" t="s">
        <v>27</v>
      </c>
      <c r="B32" s="83">
        <v>46398</v>
      </c>
      <c r="C32" s="62" t="s">
        <v>91</v>
      </c>
      <c r="D32" s="63" t="s">
        <v>92</v>
      </c>
      <c r="E32" s="63" t="s">
        <v>93</v>
      </c>
      <c r="F32" s="102" t="s">
        <v>94</v>
      </c>
      <c r="G32" s="102"/>
      <c r="H32" s="78" t="s">
        <v>76</v>
      </c>
      <c r="I32" s="84">
        <v>0.5</v>
      </c>
      <c r="J32" s="65" t="s">
        <v>49</v>
      </c>
      <c r="K32" s="85"/>
      <c r="L32" s="85"/>
      <c r="M32" s="85"/>
      <c r="N32" s="86"/>
      <c r="O32" s="86"/>
    </row>
    <row r="33" spans="1:16" ht="43.5" customHeight="1">
      <c r="A33" s="66" t="s">
        <v>34</v>
      </c>
      <c r="B33" s="83">
        <v>46415</v>
      </c>
      <c r="C33" s="80" t="s">
        <v>95</v>
      </c>
      <c r="D33" s="68" t="s">
        <v>96</v>
      </c>
      <c r="E33" s="70" t="s">
        <v>73</v>
      </c>
      <c r="F33" s="2" t="s">
        <v>97</v>
      </c>
      <c r="G33" s="2" t="s">
        <v>98</v>
      </c>
      <c r="H33" s="70" t="s">
        <v>99</v>
      </c>
      <c r="I33" s="71" t="s">
        <v>100</v>
      </c>
      <c r="J33" s="70" t="s">
        <v>49</v>
      </c>
      <c r="K33" s="68"/>
      <c r="L33" s="68"/>
      <c r="M33" s="68"/>
      <c r="P33" s="5"/>
    </row>
    <row r="34" spans="1:16" customFormat="1" ht="43.5" customHeight="1">
      <c r="A34" s="60" t="s">
        <v>27</v>
      </c>
      <c r="B34" s="75">
        <v>46419</v>
      </c>
      <c r="C34" s="62" t="s">
        <v>101</v>
      </c>
      <c r="D34" s="63" t="s">
        <v>102</v>
      </c>
      <c r="E34" s="65" t="s">
        <v>73</v>
      </c>
      <c r="F34" s="102" t="s">
        <v>103</v>
      </c>
      <c r="G34" s="102"/>
      <c r="H34" s="65" t="s">
        <v>88</v>
      </c>
      <c r="I34" s="76">
        <v>0.4</v>
      </c>
      <c r="J34" s="65" t="s">
        <v>49</v>
      </c>
      <c r="K34" s="63"/>
      <c r="L34" s="63"/>
      <c r="M34" s="63"/>
      <c r="N34" s="13"/>
      <c r="O34" s="13"/>
      <c r="P34" s="5"/>
    </row>
    <row r="35" spans="1:16" ht="43.5" customHeight="1">
      <c r="A35" s="66" t="s">
        <v>34</v>
      </c>
      <c r="B35" s="75">
        <v>46422</v>
      </c>
      <c r="C35" s="80" t="s">
        <v>104</v>
      </c>
      <c r="D35" s="68" t="s">
        <v>105</v>
      </c>
      <c r="E35" s="70" t="s">
        <v>106</v>
      </c>
      <c r="F35" s="103" t="s">
        <v>107</v>
      </c>
      <c r="G35" s="103" t="s">
        <v>108</v>
      </c>
      <c r="H35" s="70" t="s">
        <v>109</v>
      </c>
      <c r="I35" s="71" t="s">
        <v>110</v>
      </c>
      <c r="J35" s="70" t="s">
        <v>49</v>
      </c>
      <c r="K35" s="68"/>
      <c r="L35" s="68"/>
      <c r="M35" s="68"/>
      <c r="P35" s="5"/>
    </row>
    <row r="36" spans="1:16" customFormat="1" ht="43.5" customHeight="1">
      <c r="A36" s="60" t="s">
        <v>27</v>
      </c>
      <c r="B36" s="75">
        <v>46454</v>
      </c>
      <c r="C36" s="62" t="s">
        <v>111</v>
      </c>
      <c r="D36" s="63" t="s">
        <v>112</v>
      </c>
      <c r="E36" s="65" t="s">
        <v>73</v>
      </c>
      <c r="F36" s="102" t="s">
        <v>113</v>
      </c>
      <c r="G36" s="102"/>
      <c r="H36" s="65" t="s">
        <v>114</v>
      </c>
      <c r="I36" s="76">
        <v>0.5</v>
      </c>
      <c r="J36" s="65" t="s">
        <v>49</v>
      </c>
      <c r="K36" s="63"/>
      <c r="L36" s="63"/>
      <c r="M36" s="63"/>
      <c r="N36" s="13"/>
      <c r="O36" s="13"/>
      <c r="P36" s="5"/>
    </row>
    <row r="37" spans="1:16" ht="43.5" customHeight="1">
      <c r="A37" s="66" t="s">
        <v>34</v>
      </c>
      <c r="B37" s="75">
        <v>46457</v>
      </c>
      <c r="C37" s="80" t="s">
        <v>115</v>
      </c>
      <c r="D37" s="68" t="s">
        <v>116</v>
      </c>
      <c r="E37" s="70" t="s">
        <v>93</v>
      </c>
      <c r="F37" s="103" t="s">
        <v>117</v>
      </c>
      <c r="G37" s="103" t="s">
        <v>108</v>
      </c>
      <c r="H37" s="70" t="s">
        <v>118</v>
      </c>
      <c r="I37" s="71">
        <v>0.5</v>
      </c>
      <c r="J37" s="70" t="s">
        <v>49</v>
      </c>
      <c r="K37" s="68"/>
      <c r="L37" s="68"/>
      <c r="M37" s="68"/>
      <c r="P37" s="5"/>
    </row>
    <row r="38" spans="1:16" ht="43.5" customHeight="1">
      <c r="A38" s="60" t="s">
        <v>27</v>
      </c>
      <c r="B38" s="75">
        <v>46476</v>
      </c>
      <c r="C38" s="62" t="s">
        <v>177</v>
      </c>
      <c r="D38" s="63" t="s">
        <v>119</v>
      </c>
      <c r="E38" s="64" t="s">
        <v>30</v>
      </c>
      <c r="F38" s="102" t="s">
        <v>120</v>
      </c>
      <c r="G38" s="102"/>
      <c r="H38" s="65" t="s">
        <v>121</v>
      </c>
      <c r="I38" s="76">
        <v>0.5</v>
      </c>
      <c r="J38" s="65" t="s">
        <v>49</v>
      </c>
      <c r="K38" s="63"/>
      <c r="L38" s="63"/>
      <c r="M38" s="63"/>
      <c r="P38" s="5"/>
    </row>
    <row r="39" spans="1:16" ht="43.5" customHeight="1">
      <c r="A39" s="60" t="s">
        <v>27</v>
      </c>
      <c r="B39" s="75">
        <v>46482</v>
      </c>
      <c r="C39" s="62" t="s">
        <v>122</v>
      </c>
      <c r="D39" s="63" t="s">
        <v>123</v>
      </c>
      <c r="E39" s="65" t="s">
        <v>106</v>
      </c>
      <c r="F39" s="102" t="s">
        <v>124</v>
      </c>
      <c r="G39" s="102" t="s">
        <v>108</v>
      </c>
      <c r="H39" s="65" t="s">
        <v>125</v>
      </c>
      <c r="I39" s="76">
        <v>0.5</v>
      </c>
      <c r="J39" s="65" t="s">
        <v>49</v>
      </c>
      <c r="K39" s="60"/>
      <c r="L39" s="60"/>
      <c r="M39" s="60"/>
    </row>
    <row r="40" spans="1:16" ht="69.5" customHeight="1">
      <c r="A40" s="66" t="s">
        <v>34</v>
      </c>
      <c r="B40" s="75">
        <v>46485</v>
      </c>
      <c r="C40" s="80" t="s">
        <v>126</v>
      </c>
      <c r="D40" s="68" t="s">
        <v>127</v>
      </c>
      <c r="E40" s="70" t="s">
        <v>73</v>
      </c>
      <c r="F40" s="2" t="s">
        <v>128</v>
      </c>
      <c r="G40" s="2" t="s">
        <v>129</v>
      </c>
      <c r="H40" s="70" t="s">
        <v>130</v>
      </c>
      <c r="I40" s="71" t="s">
        <v>131</v>
      </c>
      <c r="J40" s="70" t="s">
        <v>132</v>
      </c>
      <c r="K40" s="68"/>
      <c r="L40" s="68"/>
      <c r="M40" s="68"/>
      <c r="P40" s="5"/>
    </row>
    <row r="41" spans="1:16" ht="43.5" customHeight="1">
      <c r="A41" s="66" t="s">
        <v>34</v>
      </c>
      <c r="B41" s="61">
        <v>46506</v>
      </c>
      <c r="C41" s="80" t="s">
        <v>133</v>
      </c>
      <c r="D41" s="68" t="s">
        <v>134</v>
      </c>
      <c r="E41" s="73" t="s">
        <v>30</v>
      </c>
      <c r="F41" s="103" t="s">
        <v>135</v>
      </c>
      <c r="G41" s="103"/>
      <c r="H41" s="70"/>
      <c r="I41" s="71"/>
      <c r="J41" s="70"/>
      <c r="K41" s="68"/>
      <c r="L41" s="68"/>
      <c r="M41" s="68"/>
      <c r="P41" s="5"/>
    </row>
    <row r="42" spans="1:16" ht="43.5" customHeight="1">
      <c r="A42" s="60" t="s">
        <v>27</v>
      </c>
      <c r="B42" s="75">
        <v>46510</v>
      </c>
      <c r="C42" s="62" t="s">
        <v>136</v>
      </c>
      <c r="D42" s="63" t="s">
        <v>137</v>
      </c>
      <c r="E42" s="65" t="s">
        <v>106</v>
      </c>
      <c r="F42" s="102" t="s">
        <v>138</v>
      </c>
      <c r="G42" s="102" t="s">
        <v>108</v>
      </c>
      <c r="H42" s="65" t="s">
        <v>139</v>
      </c>
      <c r="I42" s="76" t="s">
        <v>140</v>
      </c>
      <c r="J42" s="65" t="s">
        <v>49</v>
      </c>
      <c r="K42" s="60"/>
      <c r="L42" s="60"/>
      <c r="M42" s="60"/>
    </row>
    <row r="43" spans="1:16" ht="43.5" customHeight="1">
      <c r="A43" s="66" t="s">
        <v>34</v>
      </c>
      <c r="B43" s="61">
        <v>46520</v>
      </c>
      <c r="C43" s="80" t="s">
        <v>141</v>
      </c>
      <c r="D43" s="68" t="s">
        <v>142</v>
      </c>
      <c r="E43" s="70" t="s">
        <v>93</v>
      </c>
      <c r="F43" s="103" t="s">
        <v>143</v>
      </c>
      <c r="G43" s="103"/>
      <c r="H43" s="70" t="s">
        <v>144</v>
      </c>
      <c r="I43" s="71">
        <v>0.5</v>
      </c>
      <c r="J43" s="70" t="s">
        <v>38</v>
      </c>
      <c r="K43" s="68"/>
      <c r="L43" s="68"/>
      <c r="M43" s="68"/>
      <c r="P43" s="5"/>
    </row>
    <row r="44" spans="1:16" ht="43.5" customHeight="1">
      <c r="A44" s="60" t="s">
        <v>27</v>
      </c>
      <c r="B44" s="75">
        <v>46545</v>
      </c>
      <c r="C44" s="62" t="s">
        <v>145</v>
      </c>
      <c r="D44" s="63" t="s">
        <v>146</v>
      </c>
      <c r="E44" s="65" t="s">
        <v>93</v>
      </c>
      <c r="F44" s="102" t="s">
        <v>147</v>
      </c>
      <c r="G44" s="102" t="s">
        <v>108</v>
      </c>
      <c r="H44" s="87" t="s">
        <v>148</v>
      </c>
      <c r="I44" s="76">
        <v>0.5</v>
      </c>
      <c r="J44" s="87" t="s">
        <v>49</v>
      </c>
      <c r="K44" s="88"/>
      <c r="L44" s="88"/>
      <c r="M44" s="88"/>
      <c r="P44" s="5"/>
    </row>
    <row r="45" spans="1:16" ht="43.5" customHeight="1">
      <c r="A45" s="77" t="s">
        <v>34</v>
      </c>
      <c r="B45" s="89">
        <v>46562</v>
      </c>
      <c r="C45" s="80" t="s">
        <v>149</v>
      </c>
      <c r="D45" s="68" t="s">
        <v>134</v>
      </c>
      <c r="E45" s="70" t="s">
        <v>150</v>
      </c>
      <c r="F45" s="103" t="s">
        <v>151</v>
      </c>
      <c r="G45" s="103"/>
      <c r="H45" s="90"/>
      <c r="I45" s="90"/>
      <c r="J45" s="90"/>
      <c r="K45" s="91"/>
      <c r="L45" s="91"/>
      <c r="M45" s="91"/>
      <c r="P45" s="5"/>
    </row>
    <row r="48" spans="1:16" ht="16">
      <c r="G48" s="105"/>
      <c r="H48" s="105" t="s">
        <v>108</v>
      </c>
      <c r="I48" s="1"/>
      <c r="J48" s="1"/>
    </row>
  </sheetData>
  <mergeCells count="38">
    <mergeCell ref="F44:G44"/>
    <mergeCell ref="F45:G45"/>
    <mergeCell ref="G48:H48"/>
    <mergeCell ref="F38:G38"/>
    <mergeCell ref="F39:G39"/>
    <mergeCell ref="F41:G41"/>
    <mergeCell ref="F42:G42"/>
    <mergeCell ref="F43:G43"/>
    <mergeCell ref="F32:G32"/>
    <mergeCell ref="F34:G34"/>
    <mergeCell ref="F35:G35"/>
    <mergeCell ref="F36:G36"/>
    <mergeCell ref="F37:G37"/>
    <mergeCell ref="F27:G27"/>
    <mergeCell ref="F28:G28"/>
    <mergeCell ref="F29:G29"/>
    <mergeCell ref="F30:G30"/>
    <mergeCell ref="F31:G31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A8:C8"/>
    <mergeCell ref="A9:C9"/>
    <mergeCell ref="D10:H12"/>
    <mergeCell ref="F14:G14"/>
    <mergeCell ref="F15:G15"/>
    <mergeCell ref="C1:D1"/>
    <mergeCell ref="K1:M1"/>
    <mergeCell ref="B2:C2"/>
    <mergeCell ref="E2:G2"/>
    <mergeCell ref="A7:K7"/>
  </mergeCells>
  <conditionalFormatting sqref="D4:D6">
    <cfRule type="expression" dxfId="0" priority="2">
      <formula>#REF!&gt;9</formula>
    </cfRule>
  </conditionalFormatting>
  <dataValidations count="1">
    <dataValidation type="textLength" showInputMessage="1" showErrorMessage="1" sqref="B2 E2" xr:uid="{00000000-0002-0000-0000-000000000000}">
      <formula1>1</formula1>
      <formula2>50</formula2>
    </dataValidation>
  </dataValidations>
  <hyperlinks>
    <hyperlink ref="C1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zoomScale="65" zoomScaleNormal="65" workbookViewId="0">
      <selection activeCell="E5" sqref="E5"/>
    </sheetView>
  </sheetViews>
  <sheetFormatPr baseColWidth="10" defaultColWidth="10.6640625" defaultRowHeight="15" customHeight="1"/>
  <cols>
    <col min="1" max="1" width="10.6640625" style="92"/>
    <col min="2" max="2" width="32" style="92" customWidth="1"/>
    <col min="3" max="3" width="26.6640625" style="92" customWidth="1"/>
    <col min="4" max="4" width="16.6640625" style="92" customWidth="1"/>
    <col min="5" max="16384" width="10.6640625" style="92"/>
  </cols>
  <sheetData>
    <row r="1" spans="1:6" ht="16">
      <c r="D1" s="92" t="s">
        <v>152</v>
      </c>
    </row>
    <row r="2" spans="1:6" ht="16">
      <c r="A2" s="92" t="s">
        <v>153</v>
      </c>
      <c r="B2" s="92" t="s">
        <v>154</v>
      </c>
      <c r="C2" s="92" t="s">
        <v>155</v>
      </c>
      <c r="D2" s="92" t="s">
        <v>156</v>
      </c>
      <c r="E2" s="92" t="e">
        <f>'[1]saisie prog saison 5'!#REF!</f>
        <v>#REF!</v>
      </c>
    </row>
    <row r="3" spans="1:6" ht="16">
      <c r="A3" s="92" t="s">
        <v>157</v>
      </c>
      <c r="B3" s="92" t="s">
        <v>158</v>
      </c>
      <c r="C3" s="92" t="s">
        <v>155</v>
      </c>
      <c r="D3" s="92" t="s">
        <v>159</v>
      </c>
      <c r="E3" s="92" t="e">
        <f>'[1]saisie prog saison 5'!#REF!</f>
        <v>#REF!</v>
      </c>
    </row>
    <row r="4" spans="1:6" ht="16">
      <c r="A4" s="92" t="s">
        <v>160</v>
      </c>
      <c r="B4" s="92" t="s">
        <v>161</v>
      </c>
      <c r="C4" s="92" t="s">
        <v>155</v>
      </c>
      <c r="D4" s="92" t="s">
        <v>162</v>
      </c>
      <c r="E4" s="92" t="e">
        <f>E2+E3</f>
        <v>#REF!</v>
      </c>
    </row>
    <row r="5" spans="1:6" ht="32">
      <c r="A5" s="92" t="s">
        <v>163</v>
      </c>
      <c r="B5" s="92" t="s">
        <v>164</v>
      </c>
      <c r="C5" s="92" t="s">
        <v>165</v>
      </c>
      <c r="D5" s="92" t="s">
        <v>166</v>
      </c>
      <c r="E5" s="92" t="e">
        <f>E4-15</f>
        <v>#REF!</v>
      </c>
    </row>
    <row r="6" spans="1:6" ht="16.5" customHeight="1">
      <c r="A6" s="92" t="s">
        <v>167</v>
      </c>
      <c r="B6" s="92" t="s">
        <v>168</v>
      </c>
      <c r="C6" s="92" t="s">
        <v>169</v>
      </c>
      <c r="D6" s="92" t="s">
        <v>170</v>
      </c>
      <c r="E6" s="92" t="e">
        <f>E4</f>
        <v>#REF!</v>
      </c>
    </row>
    <row r="10" spans="1:6" ht="32">
      <c r="A10" s="92" t="s">
        <v>153</v>
      </c>
      <c r="B10" s="92" t="e">
        <f>IF(AND(E2&gt;=10,E3=0),C10,"")</f>
        <v>#REF!</v>
      </c>
      <c r="C10" s="92" t="s">
        <v>171</v>
      </c>
      <c r="D10" s="92">
        <v>720</v>
      </c>
      <c r="E10" s="92" t="e">
        <f>IF(B10="",0,D10)</f>
        <v>#REF!</v>
      </c>
    </row>
    <row r="11" spans="1:6" ht="16">
      <c r="A11" s="92" t="s">
        <v>157</v>
      </c>
      <c r="B11" s="92" t="e">
        <f>IF(AND(E3&gt;=10,E2=0),C11,"")</f>
        <v>#REF!</v>
      </c>
      <c r="C11" s="92" t="s">
        <v>172</v>
      </c>
      <c r="D11" s="92">
        <v>720</v>
      </c>
      <c r="E11" s="92" t="e">
        <f>IF(B11="",0,D11)</f>
        <v>#REF!</v>
      </c>
    </row>
    <row r="12" spans="1:6" ht="32">
      <c r="A12" s="92" t="s">
        <v>160</v>
      </c>
      <c r="B12" s="92" t="e">
        <f>(IF(AND(E4&gt;=10,AND(E4&lt;20,AND(E2&gt;0,AND(E3&gt;0)))),C12,""))</f>
        <v>#REF!</v>
      </c>
      <c r="C12" s="92" t="s">
        <v>173</v>
      </c>
      <c r="D12" s="92">
        <v>720</v>
      </c>
      <c r="E12" s="92" t="e">
        <f>IF(B12="",0,D12)</f>
        <v>#REF!</v>
      </c>
    </row>
    <row r="13" spans="1:6" ht="16">
      <c r="A13" s="92" t="s">
        <v>163</v>
      </c>
      <c r="B13" s="92" t="e">
        <f>(IF(AND(E5&gt;0,E5&lt;5),C13,""))</f>
        <v>#REF!</v>
      </c>
      <c r="C13" s="92" t="e">
        <f>CONCATENATE(" et ",E5," séance(s) supplémentaire(s)")</f>
        <v>#REF!</v>
      </c>
      <c r="D13" s="92">
        <v>75</v>
      </c>
      <c r="E13" s="92" t="e">
        <f>IF(AND(E5&gt;0,E5&lt;5),D13*E5,)</f>
        <v>#REF!</v>
      </c>
    </row>
    <row r="14" spans="1:6" ht="32">
      <c r="A14" s="92" t="s">
        <v>167</v>
      </c>
      <c r="B14" s="92" t="e">
        <f>(IF(E6&gt;=20,C14,""))</f>
        <v>#REF!</v>
      </c>
      <c r="C14" s="92" t="s">
        <v>174</v>
      </c>
      <c r="D14" s="92">
        <f>D12+650</f>
        <v>1370</v>
      </c>
      <c r="E14" s="92" t="e">
        <f>IF(B14="",0,D14)</f>
        <v>#REF!</v>
      </c>
    </row>
    <row r="15" spans="1:6">
      <c r="E15" s="92" t="e">
        <f>SUM(E10:E14)</f>
        <v>#REF!</v>
      </c>
      <c r="F15" s="92" t="e">
        <f>E15*1.2</f>
        <v>#REF!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Saisie prog saison 6</vt:lpstr>
      <vt:lpstr>Feuil4</vt:lpstr>
      <vt:lpstr>'Saisie prog saison 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Jean-Pierre VILLA</dc:creator>
  <dc:description/>
  <cp:lastModifiedBy>Nicolas Milesi</cp:lastModifiedBy>
  <cp:revision>5</cp:revision>
  <cp:lastPrinted>2022-08-10T15:32:09Z</cp:lastPrinted>
  <dcterms:created xsi:type="dcterms:W3CDTF">2021-07-24T09:15:47Z</dcterms:created>
  <dcterms:modified xsi:type="dcterms:W3CDTF">2026-08-12T15:42:05Z</dcterms:modified>
  <dc:language>fr-FR</dc:language>
</cp:coreProperties>
</file>