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Z:\UNIPOP\2025-2026\Tableau de bord &amp; outils UNIPOP 2025-2026\"/>
    </mc:Choice>
  </mc:AlternateContent>
  <xr:revisionPtr revIDLastSave="0" documentId="13_ncr:1_{EEF25B42-FF33-449C-AD27-D6055A80F670}" xr6:coauthVersionLast="47" xr6:coauthVersionMax="47" xr10:uidLastSave="{00000000-0000-0000-0000-000000000000}"/>
  <bookViews>
    <workbookView xWindow="3855" yWindow="795" windowWidth="21990" windowHeight="15750" xr2:uid="{00000000-000D-0000-FFFF-FFFF00000000}"/>
  </bookViews>
  <sheets>
    <sheet name="Saisie prog saison 5" sheetId="3" r:id="rId1"/>
    <sheet name="Feuil4" sheetId="4" state="hidden" r:id="rId2"/>
  </sheets>
  <definedNames>
    <definedName name="choix" localSheetId="0">'Saisie prog saison 5'!#REF!</definedName>
    <definedName name="_xlnm.Print_Area" localSheetId="0">'Saisie prog saison 5'!$A$1:$K$43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E2" i="4"/>
  <c r="E3" i="4"/>
  <c r="E4" i="4" l="1"/>
  <c r="E6" i="4" s="1"/>
  <c r="B14" i="4" s="1"/>
  <c r="E14" i="4" s="1"/>
  <c r="B11" i="4"/>
  <c r="E11" i="4" s="1"/>
  <c r="B10" i="4"/>
  <c r="E10" i="4" s="1"/>
  <c r="B12" i="4" l="1"/>
  <c r="E12" i="4" s="1"/>
  <c r="E5" i="4"/>
  <c r="B13" i="4" s="1"/>
  <c r="C13" i="4" l="1"/>
  <c r="E13" i="4"/>
  <c r="E15" i="4" s="1"/>
  <c r="F15" i="4" s="1"/>
</calcChain>
</file>

<file path=xl/sharedStrings.xml><?xml version="1.0" encoding="utf-8"?>
<sst xmlns="http://schemas.openxmlformats.org/spreadsheetml/2006/main" count="245" uniqueCount="164">
  <si>
    <t>à l'unité</t>
  </si>
  <si>
    <t>nb cinéma</t>
  </si>
  <si>
    <t>nb histoire</t>
  </si>
  <si>
    <t>nb total</t>
  </si>
  <si>
    <t>nb unité</t>
  </si>
  <si>
    <t>nb abonnement</t>
  </si>
  <si>
    <t>variable</t>
  </si>
  <si>
    <t>a</t>
  </si>
  <si>
    <t>b</t>
  </si>
  <si>
    <t>c</t>
  </si>
  <si>
    <t>d</t>
  </si>
  <si>
    <t>e</t>
  </si>
  <si>
    <r>
      <t>Vous souscrivez un a</t>
    </r>
    <r>
      <rPr>
        <u/>
        <sz val="11"/>
        <color indexed="8"/>
        <rFont val="Calibri"/>
        <family val="2"/>
      </rPr>
      <t>bonnement mixte</t>
    </r>
  </si>
  <si>
    <r>
      <t xml:space="preserve">vous vous abonnez à </t>
    </r>
    <r>
      <rPr>
        <u/>
        <sz val="11"/>
        <color indexed="8"/>
        <rFont val="Calibri"/>
        <family val="2"/>
      </rPr>
      <t>Art Littérature, cinéma</t>
    </r>
  </si>
  <si>
    <r>
      <t xml:space="preserve">vous vous abonnez à </t>
    </r>
    <r>
      <rPr>
        <u/>
        <sz val="11"/>
        <color indexed="8"/>
        <rFont val="Calibri"/>
        <family val="2"/>
      </rPr>
      <t>Histoire</t>
    </r>
  </si>
  <si>
    <t>films proposés</t>
  </si>
  <si>
    <t>Avant-Première</t>
  </si>
  <si>
    <t>date</t>
  </si>
  <si>
    <t>Histoire</t>
  </si>
  <si>
    <t>En cas de différé, indiquer la date retenue (j/m/aa)</t>
  </si>
  <si>
    <t>Cinéma</t>
  </si>
  <si>
    <t>histoire</t>
  </si>
  <si>
    <t>Si plus de 15 cinéma ou plus de 15 histoire et moins de 20 total</t>
  </si>
  <si>
    <t xml:space="preserve">mixte = cinéma + histoire </t>
  </si>
  <si>
    <t xml:space="preserve">Si plus de 20 au total </t>
  </si>
  <si>
    <t>abonnement double</t>
  </si>
  <si>
    <t>En cas de deux propositions, je choisis mon film</t>
  </si>
  <si>
    <r>
      <t xml:space="preserve">Vous souscrivez un </t>
    </r>
    <r>
      <rPr>
        <u/>
        <sz val="11"/>
        <color indexed="8"/>
        <rFont val="Calibri"/>
        <family val="2"/>
      </rPr>
      <t>double abonnement</t>
    </r>
    <r>
      <rPr>
        <sz val="11"/>
        <color indexed="8"/>
        <rFont val="Calibri"/>
        <family val="2"/>
      </rPr>
      <t xml:space="preserve"> (Cinéma et Histoire)</t>
    </r>
  </si>
  <si>
    <t>Ville :</t>
  </si>
  <si>
    <t>10 à 16</t>
  </si>
  <si>
    <t>a.bordier@devilleenville.unipop.fr</t>
  </si>
  <si>
    <t>Mendès la France (doc)</t>
  </si>
  <si>
    <t>Les Sorcières d'Akelarre</t>
  </si>
  <si>
    <t>Tirailleurs</t>
  </si>
  <si>
    <t>Unipop</t>
  </si>
  <si>
    <t xml:space="preserve">MERCI DE PRIVILEGIER LE DIRECT </t>
  </si>
  <si>
    <t xml:space="preserve">Film </t>
  </si>
  <si>
    <t>Film</t>
  </si>
  <si>
    <t>Art, littérature, cinéma</t>
  </si>
  <si>
    <t xml:space="preserve">Merci de renvoyer ce fichier :  </t>
  </si>
  <si>
    <t xml:space="preserve">Nom cinéma </t>
  </si>
  <si>
    <t xml:space="preserve">Distributeur / Ayant droit </t>
  </si>
  <si>
    <t>Invité.e.s</t>
  </si>
  <si>
    <t>Cette Unipop démarre à 18H30 par le film - la rencontre suit le film</t>
  </si>
  <si>
    <t xml:space="preserve">Contact  : 06 79 11 29 58 </t>
  </si>
  <si>
    <t xml:space="preserve">Le film est une avant-première - Unipop proposée uniquement en direct </t>
  </si>
  <si>
    <t xml:space="preserve">Nombre de conférence : </t>
  </si>
  <si>
    <t>Je sélectionne cette conférence</t>
  </si>
  <si>
    <r>
      <t xml:space="preserve">CONDITIONS LOCATION DE FILMS * : Nous louons le film pour vous auprès </t>
    </r>
    <r>
      <rPr>
        <b/>
        <sz val="12"/>
        <color rgb="FF00B050"/>
        <rFont val="Calibri "/>
      </rPr>
      <t xml:space="preserve">des ayants droits en vert </t>
    </r>
  </si>
  <si>
    <t xml:space="preserve">&gt; Pour les films CNC en avant-première ou en sortie nationale, la programmation est sous réserve de l’accord du distributeur déjà informé que le film est dans la saison UNIPOP. &gt;  Pour les villes à concurrence, il peut y avoir une différence entre le temps de l’inscription à l’Unipop et le temps de la négociation sur la sortie du film. 
&gt;&gt;En résumé, vous devez vous assurer de l'accord de la programmation des films en avant-première ou sortie nationale auprès du distributeur.  &gt; Pour les autres films déjà sortis, les conditions sans MG et le % sont déjà négociées pour l'UNIPOP. </t>
  </si>
  <si>
    <t xml:space="preserve">Cette Unipop démarre à 18H30 par la conférence - fin de la conférence à 20h :  </t>
  </si>
  <si>
    <t>Pour les conférences, l'horaire du film est au choix pour la salle - à placer avant ou après</t>
  </si>
  <si>
    <t xml:space="preserve"> UNIPOP Histoire – AVANT-PREMIÈRE</t>
  </si>
  <si>
    <t>UNIPOP ALC – AVANT-PREMIÈRE</t>
  </si>
  <si>
    <t xml:space="preserve">Nature (Histoire, Art, Littérature, Cinéma (ALC) /titre </t>
  </si>
  <si>
    <t xml:space="preserve">Muganga - Celui qui soigne </t>
  </si>
  <si>
    <t>Films</t>
  </si>
  <si>
    <t>Un simple accident de Jafar Panahi</t>
  </si>
  <si>
    <t xml:space="preserve">Put Your Soul On Your Hand And Walk </t>
  </si>
  <si>
    <t xml:space="preserve">Les Aigles de la République </t>
  </si>
  <si>
    <t>Tarik Saleh (réalisateur) et Anne-Claire Bonneville (historienne)</t>
  </si>
  <si>
    <t>Asal Bagheri (spécialiste du cinéma iranien)</t>
  </si>
  <si>
    <t>Sepideh Farsi (réalisatrice)</t>
  </si>
  <si>
    <t xml:space="preserve"> L’Inconnu de la Grande Arche</t>
  </si>
  <si>
    <t>Stéphane Demoustier (réalisateur)</t>
  </si>
  <si>
    <t xml:space="preserve"> Cervantes avant Don Quichotte d’Alejandro Amenabar</t>
  </si>
  <si>
    <t>Pierre Darnis (Maître de conférence)</t>
  </si>
  <si>
    <t>Météors</t>
  </si>
  <si>
    <t>Hubert Charuel (réalisateur)</t>
  </si>
  <si>
    <t>Deux Procureurs</t>
  </si>
  <si>
    <t xml:space="preserve"> Sergei Loznitsa (réalisateur) et Nicolas Werth (historien)</t>
  </si>
  <si>
    <t>La Petite Dernière</t>
  </si>
  <si>
    <t>Hafsia Herzi (réalisatrice) et Nadia Melliti (comédienne)</t>
  </si>
  <si>
    <t>UNIPOP ALC AVP - CONFERENCE</t>
  </si>
  <si>
    <t xml:space="preserve"> UNIPOP Histoire – AVP RENCONTRE</t>
  </si>
  <si>
    <t xml:space="preserve"> UNIPOP Histoire / CONFERENCE Soudan : au cœur du conflit, une nation en quête d’État </t>
  </si>
  <si>
    <t>Dossier 137</t>
  </si>
  <si>
    <t>Dominik Moll (réalisateur)</t>
  </si>
  <si>
    <t>Ma frère</t>
  </si>
  <si>
    <t>Lisa Akoka et/ou Romane Gueret (réalisatrices)</t>
  </si>
  <si>
    <t xml:space="preserve"> L’Agent secret de Kleber Mendonça Filho</t>
  </si>
  <si>
    <t>Philippe Béziat (réalisateur)</t>
  </si>
  <si>
    <t xml:space="preserve"> UNIPOP Histoire – CONFÉRENCE L’Irak de Saddam Hussein à nos jours : quand le passé hante le présent </t>
  </si>
  <si>
    <t>The President's Cake de Hasan Hadi</t>
  </si>
  <si>
    <t>UNIPOP ALC – CONFÉRENCE Mulholland Drive, l’impossible analyse ?</t>
  </si>
  <si>
    <t>Francisco Ferreira (Maître de conférences en Études cinématographiques)</t>
  </si>
  <si>
    <t>UNIPOP ALC – CONFÉRENCE Erik Satie en mots et en musiques</t>
  </si>
  <si>
    <t xml:space="preserve">  Karol Beffa (compositeur et pianiste)</t>
  </si>
  <si>
    <t>Erik Satie, entre les notes de Gregory Monro</t>
  </si>
  <si>
    <t>Film TV Documentaire</t>
  </si>
  <si>
    <t xml:space="preserve"> UNIPOP Histoire – CONFÉRENCE Femmes et Histoire aux États-Unis</t>
  </si>
  <si>
    <t xml:space="preserve"> Virginie Adane (Maîtresse de conférences en histoire moderne)</t>
  </si>
  <si>
    <t>UNIPOP ALC – CONFÉRENCE  Gérard Philipe, les sens du charme</t>
  </si>
  <si>
    <t xml:space="preserve"> Anne-Marie Philipe (écrivaine et comédienne) &amp; Jérôme Garcin (journaliste)</t>
  </si>
  <si>
    <t xml:space="preserve">UNIPOP ALC – CONFÉRENCE  Pink Floyd, une histoire musicale psychédélique </t>
  </si>
  <si>
    <t>Philippe Gonin (maître de conférences en musicologie)</t>
  </si>
  <si>
    <t>More de Barbet Schroeder</t>
  </si>
  <si>
    <t xml:space="preserve"> UNIPOP Histoire – CONFÉRENCE La Chasse aux sorcières (XVe-XVIIIe siècles) ou la répression d’un crime imaginaire </t>
  </si>
  <si>
    <t xml:space="preserve"> UNIPOP Histoire – CONFÉRENCE Les Mayas et le mythe de l'effondrement </t>
  </si>
  <si>
    <t xml:space="preserve"> Ixcanul de Jayro Bustamante</t>
  </si>
  <si>
    <t>UNIPOP ALC – CONFÉRENCE Velazquez : comprendre l’œuvre, interroger la légende</t>
  </si>
  <si>
    <t xml:space="preserve"> Chloé Andrieu (archéologue et chercheuse au CNRS)</t>
  </si>
  <si>
    <t>Elsa Espin (Docteure en Histoire de l'Art médiéval et moderne)</t>
  </si>
  <si>
    <t>L’Enigme Velazquez de Stéphane Sorlat</t>
  </si>
  <si>
    <t xml:space="preserve"> UNIPOP Histoire – CONFÉRENCE  L’Inde et le nationalisme </t>
  </si>
  <si>
    <t>Santosh de Sandhya Suri</t>
  </si>
  <si>
    <t>Joël Cornette (historien)</t>
  </si>
  <si>
    <t>Jeanne du Barry de Maïwenn</t>
  </si>
  <si>
    <t xml:space="preserve"> UNIPOP Histoire – CONFÉRENCE  Versailles : le château absolu</t>
  </si>
  <si>
    <t xml:space="preserve">UNIPOP ALC – CONFÉRENCE  Virginia Woolf, femme de l’être </t>
  </si>
  <si>
    <t>Vita &amp; Virginia de Chanya Button</t>
  </si>
  <si>
    <t>Stéphane Goudet (critique de cinéma et universitaire)</t>
  </si>
  <si>
    <t xml:space="preserve">Marie-Hélène Roux (réalisatrice) </t>
  </si>
  <si>
    <t>Tamasa</t>
  </si>
  <si>
    <t>Pyramide</t>
  </si>
  <si>
    <t>Atelier Distribution</t>
  </si>
  <si>
    <t>New Story</t>
  </si>
  <si>
    <t>Memento</t>
  </si>
  <si>
    <t>Le Pacte</t>
  </si>
  <si>
    <t>Dulac / ARP</t>
  </si>
  <si>
    <t xml:space="preserve">Ad Vitam </t>
  </si>
  <si>
    <t>Tandem</t>
  </si>
  <si>
    <t>Tamasa  / Jour2Fête</t>
  </si>
  <si>
    <t xml:space="preserve">Dulac </t>
  </si>
  <si>
    <t xml:space="preserve">ARP </t>
  </si>
  <si>
    <t>Bodega</t>
  </si>
  <si>
    <t>Les Acacias</t>
  </si>
  <si>
    <t>Films du losange</t>
  </si>
  <si>
    <t xml:space="preserve">Haut et Court </t>
  </si>
  <si>
    <t xml:space="preserve">Studio Canal </t>
  </si>
  <si>
    <t xml:space="preserve">Zed (contact par UNIPOP DVEV) </t>
  </si>
  <si>
    <t>UNIPOP ALC – AVP RENCONTRE</t>
  </si>
  <si>
    <t>UNIPOP ALC - AVP ENTRETIEN</t>
  </si>
  <si>
    <t xml:space="preserve"> Nous l’orchestre </t>
  </si>
  <si>
    <t>UNIPOP ALC – CLOTURE UNIPOP SURPRISE</t>
  </si>
  <si>
    <t>Maria Santos Sainz (professeure en sciences de l'information) &amp; Adèle Cassigneul (Agrégée d'anglais et docteure en littérature britannique)</t>
  </si>
  <si>
    <t xml:space="preserve"> Christophe Jaffrelot (politologue, spécialiste de l'Inde)</t>
  </si>
  <si>
    <t>Surprise (pas forcément une avant-première)</t>
  </si>
  <si>
    <t>M le Maudit de Fritz Lang</t>
  </si>
  <si>
    <t>Les Sorcières d’Akelarre de Pablo Agüero</t>
  </si>
  <si>
    <t xml:space="preserve"> Une femme d'exception de Mimi Leder </t>
  </si>
  <si>
    <t>Free Angela de Shola Lynch</t>
  </si>
  <si>
    <t>Monsieur Ripois de René Clément</t>
  </si>
  <si>
    <t xml:space="preserve">Mulholland Drive de David Lynch </t>
  </si>
  <si>
    <t>Soudan souviens-toi de Hind Meddeb</t>
  </si>
  <si>
    <t>Goodbye Julia de Mohamed Kordofani</t>
  </si>
  <si>
    <r>
      <t>Marc Lavergne (</t>
    </r>
    <r>
      <rPr>
        <sz val="12"/>
        <color rgb="FF000000"/>
        <rFont val="Calibri"/>
        <family val="2"/>
        <scheme val="minor"/>
      </rPr>
      <t>Géographe et directeur de recherche émérite au CNRS</t>
    </r>
    <r>
      <rPr>
        <sz val="12"/>
        <color indexed="8"/>
        <rFont val="Calibri"/>
        <family val="2"/>
        <scheme val="minor"/>
      </rPr>
      <t>)</t>
    </r>
  </si>
  <si>
    <t xml:space="preserve"> UNIPOP Histoire / CONFÉRENCE La dictature militaire au Brésil (1964-1985) : histoire, mémoire et conflits</t>
  </si>
  <si>
    <r>
      <t xml:space="preserve"> Maud Chirio (</t>
    </r>
    <r>
      <rPr>
        <sz val="12"/>
        <color rgb="FF000000"/>
        <rFont val="Calibri"/>
        <family val="2"/>
        <scheme val="minor"/>
      </rPr>
      <t>historienne, spécialiste de l’histoire du Brésil contemporain</t>
    </r>
    <r>
      <rPr>
        <sz val="12"/>
        <color indexed="8"/>
        <rFont val="Calibri"/>
        <family val="2"/>
        <scheme val="minor"/>
      </rPr>
      <t>)</t>
    </r>
  </si>
  <si>
    <r>
      <t>Myriam Benraad (</t>
    </r>
    <r>
      <rPr>
        <sz val="12"/>
        <color rgb="FF000000"/>
        <rFont val="Calibri"/>
        <family val="2"/>
        <scheme val="minor"/>
      </rPr>
      <t>politologue, spécialiste du Moyen-Orient</t>
    </r>
    <r>
      <rPr>
        <sz val="12"/>
        <color indexed="8"/>
        <rFont val="Calibri"/>
        <family val="2"/>
        <scheme val="minor"/>
      </rPr>
      <t>)</t>
    </r>
  </si>
  <si>
    <r>
      <t xml:space="preserve"> Ludovic Viallet (</t>
    </r>
    <r>
      <rPr>
        <sz val="12"/>
        <color rgb="FF000000"/>
        <rFont val="Calibri"/>
        <family val="2"/>
        <scheme val="minor"/>
      </rPr>
      <t>Professeur d'Histoire médiévale</t>
    </r>
    <r>
      <rPr>
        <sz val="12"/>
        <color indexed="8"/>
        <rFont val="Calibri"/>
        <family val="2"/>
        <scheme val="minor"/>
      </rPr>
      <t>)</t>
    </r>
  </si>
  <si>
    <t>Confirmation environ 1 mois avant</t>
  </si>
  <si>
    <t xml:space="preserve">Coût par UNIPOP supplémentaire : 49 Euros HT. </t>
  </si>
  <si>
    <r>
      <t>Coût Abonnement : 830 Euros HT. Vous pouvez programmer</t>
    </r>
    <r>
      <rPr>
        <b/>
        <u/>
        <sz val="12"/>
        <color rgb="FF0070C0"/>
        <rFont val="Calibri"/>
        <family val="2"/>
        <scheme val="minor"/>
      </rPr>
      <t xml:space="preserve"> jusqu’à 15 conférences</t>
    </r>
    <r>
      <rPr>
        <b/>
        <sz val="12"/>
        <color rgb="FF0070C0"/>
        <rFont val="Calibri"/>
        <family val="2"/>
        <scheme val="minor"/>
      </rPr>
      <t xml:space="preserve"> qui vont constituer votre saison Unipop.de ville en ville.</t>
    </r>
  </si>
  <si>
    <t>François Ozon (réalisateur)</t>
  </si>
  <si>
    <t>L'Etranger</t>
  </si>
  <si>
    <t xml:space="preserve">Gaumont </t>
  </si>
  <si>
    <t>Isabelle Carré (réalisatrice)</t>
  </si>
  <si>
    <t>Les Rêveurs</t>
  </si>
  <si>
    <t>Pan Distribution</t>
  </si>
  <si>
    <t xml:space="preserve"> UNIPOP Histoire – CONFERENCE  &gt; 18h30 - 19h30 : Histoire de l'Égypte contemporaine par Anne-Claire Bonneville
AVP &gt; 20h00 film suivi de la rencontre avec Tarek Saleh et Anne-Claire Bonneville</t>
  </si>
  <si>
    <t>(Un mercredi à titre exceptionnel) UNIPOP ALC – AVP RENCONTRE</t>
  </si>
  <si>
    <t xml:space="preserve">Différé possible 48h après le direct jusquà 1 mois après le direct </t>
  </si>
  <si>
    <t>UNIPOP ALC – FILM suivi de l'Analyse de M le Maudit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</si>
</sst>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C]d\-mmm\-yy;@"/>
  </numFmts>
  <fonts count="46"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Trebuchet MS"/>
      <family val="2"/>
    </font>
    <font>
      <b/>
      <sz val="11"/>
      <color indexed="8"/>
      <name val="Trebuchet MS"/>
      <family val="2"/>
    </font>
    <font>
      <sz val="11"/>
      <color indexed="10"/>
      <name val="Trebuchet MS"/>
      <family val="2"/>
    </font>
    <font>
      <i/>
      <sz val="11"/>
      <color indexed="8"/>
      <name val="Trebuchet MS"/>
      <family val="2"/>
    </font>
    <font>
      <sz val="11"/>
      <color indexed="12"/>
      <name val="Trebuchet MS"/>
      <family val="2"/>
    </font>
    <font>
      <sz val="11"/>
      <name val="Trebuchet MS"/>
      <family val="2"/>
    </font>
    <font>
      <u/>
      <sz val="11"/>
      <color indexed="8"/>
      <name val="Calibri"/>
      <family val="2"/>
    </font>
    <font>
      <sz val="8"/>
      <name val="Verdana"/>
      <family val="2"/>
    </font>
    <font>
      <b/>
      <sz val="12"/>
      <color indexed="8"/>
      <name val="Trebuchet MS"/>
      <family val="2"/>
    </font>
    <font>
      <i/>
      <sz val="12"/>
      <name val="Trebuchet MS"/>
      <family val="2"/>
    </font>
    <font>
      <u/>
      <sz val="11"/>
      <color theme="10"/>
      <name val="Calibri"/>
      <family val="2"/>
    </font>
    <font>
      <b/>
      <sz val="12"/>
      <color indexed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indexed="8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0"/>
      <name val="Calibri"/>
      <family val="2"/>
    </font>
    <font>
      <b/>
      <sz val="12"/>
      <color rgb="FF0000FF"/>
      <name val="Calibri"/>
      <family val="2"/>
    </font>
    <font>
      <b/>
      <sz val="12"/>
      <name val="Trebuchet MS"/>
      <family val="2"/>
    </font>
    <font>
      <b/>
      <sz val="12"/>
      <color indexed="8"/>
      <name val="Calibri"/>
      <family val="2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name val="Trebuchet MS"/>
      <family val="2"/>
    </font>
    <font>
      <sz val="12"/>
      <color rgb="FF00B050"/>
      <name val="Calibri"/>
      <family val="2"/>
      <scheme val="minor"/>
    </font>
    <font>
      <sz val="12"/>
      <color rgb="FFFF0000"/>
      <name val="Calibri "/>
    </font>
    <font>
      <b/>
      <sz val="12"/>
      <name val="Calibri "/>
    </font>
    <font>
      <b/>
      <sz val="12"/>
      <color rgb="FF00B050"/>
      <name val="Calibri "/>
    </font>
    <font>
      <sz val="12"/>
      <color indexed="8"/>
      <name val="Calibri "/>
    </font>
    <font>
      <sz val="11"/>
      <color indexed="8"/>
      <name val="Calibri "/>
    </font>
    <font>
      <sz val="11"/>
      <color rgb="FFFF0000"/>
      <name val="Calibri "/>
    </font>
    <font>
      <sz val="11"/>
      <name val="Calibri "/>
    </font>
    <font>
      <sz val="12"/>
      <color rgb="FF000000"/>
      <name val="Calibri"/>
      <family val="2"/>
      <scheme val="minor"/>
    </font>
    <font>
      <b/>
      <u/>
      <sz val="12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65" fontId="20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 applyProtection="1">
      <alignment vertical="center" wrapText="1"/>
      <protection locked="0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 applyProtection="1">
      <alignment vertical="center" wrapText="1"/>
      <protection locked="0"/>
    </xf>
    <xf numFmtId="165" fontId="16" fillId="6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65" fontId="16" fillId="7" borderId="1" xfId="0" applyNumberFormat="1" applyFont="1" applyFill="1" applyBorder="1" applyAlignment="1">
      <alignment horizontal="center" vertical="center" wrapText="1"/>
    </xf>
    <xf numFmtId="165" fontId="25" fillId="7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164" fontId="12" fillId="2" borderId="0" xfId="0" applyNumberFormat="1" applyFont="1" applyFill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34" fillId="0" borderId="0" xfId="0" applyFont="1" applyAlignment="1">
      <alignment horizontal="left" vertical="center"/>
    </xf>
    <xf numFmtId="164" fontId="34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16" fillId="4" borderId="0" xfId="0" applyFont="1" applyFill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5" fontId="17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4" fillId="0" borderId="1" xfId="0" applyFont="1" applyBorder="1" applyAlignment="1">
      <alignment horizontal="left" vertical="center"/>
    </xf>
    <xf numFmtId="164" fontId="34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0" fillId="4" borderId="0" xfId="0" applyFill="1" applyAlignment="1" applyProtection="1">
      <alignment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left" vertical="center"/>
    </xf>
    <xf numFmtId="0" fontId="37" fillId="7" borderId="0" xfId="0" applyFont="1" applyFill="1" applyAlignment="1">
      <alignment horizontal="left" vertical="center" wrapText="1"/>
    </xf>
    <xf numFmtId="0" fontId="38" fillId="4" borderId="6" xfId="0" applyFont="1" applyFill="1" applyBorder="1" applyAlignment="1">
      <alignment vertical="center"/>
    </xf>
    <xf numFmtId="0" fontId="40" fillId="0" borderId="7" xfId="0" applyFont="1" applyBorder="1" applyAlignment="1">
      <alignment vertical="center" wrapText="1"/>
    </xf>
    <xf numFmtId="0" fontId="40" fillId="0" borderId="8" xfId="0" applyFont="1" applyBorder="1" applyAlignment="1">
      <alignment vertical="center" wrapText="1"/>
    </xf>
    <xf numFmtId="0" fontId="37" fillId="6" borderId="0" xfId="0" applyFont="1" applyFill="1" applyAlignment="1">
      <alignment horizontal="left" vertical="center" wrapText="1"/>
    </xf>
    <xf numFmtId="0" fontId="41" fillId="7" borderId="0" xfId="0" applyFont="1" applyFill="1" applyAlignment="1">
      <alignment vertical="center"/>
    </xf>
    <xf numFmtId="0" fontId="42" fillId="7" borderId="0" xfId="0" applyFont="1" applyFill="1" applyAlignment="1">
      <alignment horizontal="left" vertical="center"/>
    </xf>
    <xf numFmtId="0" fontId="43" fillId="6" borderId="0" xfId="0" applyFont="1" applyFill="1" applyAlignment="1">
      <alignment horizontal="left" vertical="center"/>
    </xf>
    <xf numFmtId="0" fontId="43" fillId="7" borderId="0" xfId="0" applyFont="1" applyFill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165" fontId="25" fillId="6" borderId="1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16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9" fillId="2" borderId="0" xfId="1" applyFont="1" applyFill="1" applyAlignment="1" applyProtection="1">
      <alignment horizontal="left" vertical="center"/>
    </xf>
    <xf numFmtId="0" fontId="30" fillId="2" borderId="0" xfId="0" applyFont="1" applyFill="1" applyAlignment="1">
      <alignment horizontal="left" vertic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vertical="center" wrapText="1"/>
      <protection locked="0"/>
    </xf>
    <xf numFmtId="0" fontId="0" fillId="5" borderId="3" xfId="0" applyFill="1" applyBorder="1" applyAlignment="1" applyProtection="1">
      <alignment vertical="center" wrapText="1"/>
      <protection locked="0"/>
    </xf>
    <xf numFmtId="0" fontId="31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164" fontId="7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wrapText="1"/>
    </xf>
    <xf numFmtId="0" fontId="34" fillId="0" borderId="0" xfId="0" applyFont="1"/>
    <xf numFmtId="0" fontId="33" fillId="0" borderId="0" xfId="0" applyFont="1" applyAlignment="1">
      <alignment horizontal="left" vertical="top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41" fillId="0" borderId="9" xfId="0" applyFont="1" applyBorder="1" applyAlignment="1">
      <alignment vertical="center" wrapText="1"/>
    </xf>
    <xf numFmtId="0" fontId="41" fillId="0" borderId="0" xfId="0" applyFont="1" applyAlignment="1">
      <alignment vertical="center" wrapText="1"/>
    </xf>
    <xf numFmtId="0" fontId="41" fillId="0" borderId="10" xfId="0" applyFont="1" applyBorder="1" applyAlignment="1">
      <alignment vertical="center" wrapText="1"/>
    </xf>
    <xf numFmtId="0" fontId="41" fillId="0" borderId="11" xfId="0" applyFont="1" applyBorder="1" applyAlignment="1">
      <alignment vertical="center" wrapText="1"/>
    </xf>
    <xf numFmtId="0" fontId="41" fillId="0" borderId="12" xfId="0" applyFont="1" applyBorder="1" applyAlignment="1">
      <alignment vertical="center" wrapText="1"/>
    </xf>
    <xf numFmtId="0" fontId="41" fillId="0" borderId="13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15" fontId="26" fillId="0" borderId="1" xfId="0" applyNumberFormat="1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.bordier@devilleenville.unipop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showGridLines="0" tabSelected="1" zoomScale="61" zoomScaleNormal="61" workbookViewId="0">
      <pane ySplit="14" topLeftCell="A15" activePane="bottomLeft" state="frozenSplit"/>
      <selection pane="bottomLeft" activeCell="E13" sqref="E13"/>
    </sheetView>
  </sheetViews>
  <sheetFormatPr baseColWidth="10" defaultColWidth="19.42578125" defaultRowHeight="16.5"/>
  <cols>
    <col min="1" max="1" width="17.42578125" style="5" customWidth="1"/>
    <col min="2" max="2" width="19.140625" style="7" customWidth="1"/>
    <col min="3" max="3" width="59.28515625" style="8" customWidth="1"/>
    <col min="4" max="4" width="48.42578125" style="2" customWidth="1"/>
    <col min="5" max="5" width="21.42578125" style="3" customWidth="1"/>
    <col min="6" max="6" width="20.7109375" style="4" customWidth="1"/>
    <col min="7" max="7" width="20" style="5" customWidth="1"/>
    <col min="8" max="8" width="21.85546875" style="5" customWidth="1"/>
    <col min="9" max="9" width="20.42578125" style="6" customWidth="1"/>
    <col min="10" max="10" width="17" style="5" customWidth="1"/>
    <col min="11" max="11" width="16.7109375" style="9" customWidth="1"/>
    <col min="12" max="14" width="19.42578125" style="52"/>
    <col min="15" max="16384" width="19.42578125" style="5"/>
  </cols>
  <sheetData>
    <row r="1" spans="1:14" ht="26.25" customHeight="1">
      <c r="A1" s="40" t="s">
        <v>39</v>
      </c>
      <c r="B1" s="41"/>
      <c r="C1" s="98" t="s">
        <v>30</v>
      </c>
      <c r="D1" s="99"/>
      <c r="E1" s="12"/>
      <c r="F1" s="13"/>
      <c r="G1" s="14"/>
      <c r="H1" s="14"/>
      <c r="I1" s="103" t="s">
        <v>44</v>
      </c>
      <c r="J1" s="104"/>
      <c r="K1" s="104"/>
    </row>
    <row r="2" spans="1:14" ht="24.75" customHeight="1">
      <c r="A2" s="43" t="s">
        <v>40</v>
      </c>
      <c r="B2" s="105"/>
      <c r="C2" s="106"/>
      <c r="D2" s="10" t="s">
        <v>28</v>
      </c>
      <c r="E2" s="100"/>
      <c r="F2" s="101"/>
      <c r="G2" s="102"/>
      <c r="H2" s="63"/>
      <c r="K2" s="11"/>
    </row>
    <row r="3" spans="1:14" ht="21" customHeight="1">
      <c r="K3" s="11"/>
    </row>
    <row r="4" spans="1:14" ht="18.95" customHeight="1">
      <c r="A4" s="60" t="s">
        <v>46</v>
      </c>
      <c r="B4" s="61"/>
      <c r="C4" s="62"/>
      <c r="D4" s="47"/>
      <c r="E4" s="56"/>
      <c r="F4" s="57"/>
      <c r="G4" s="58"/>
      <c r="H4" s="59"/>
      <c r="I4" s="46"/>
      <c r="J4" s="16"/>
      <c r="K4" s="17"/>
    </row>
    <row r="5" spans="1:14" ht="18.95" customHeight="1">
      <c r="A5" s="44" t="s">
        <v>153</v>
      </c>
      <c r="B5" s="45"/>
      <c r="C5" s="46"/>
      <c r="D5" s="47"/>
      <c r="E5" s="46"/>
      <c r="F5" s="48"/>
      <c r="G5" s="49"/>
      <c r="H5" s="49"/>
      <c r="I5" s="46"/>
      <c r="J5" s="16"/>
      <c r="K5" s="17"/>
    </row>
    <row r="6" spans="1:14" ht="18.95" customHeight="1">
      <c r="A6" s="44" t="s">
        <v>152</v>
      </c>
      <c r="B6" s="45"/>
      <c r="C6" s="46"/>
      <c r="D6" s="47"/>
      <c r="E6" s="46"/>
      <c r="F6" s="48"/>
      <c r="G6" s="49"/>
      <c r="H6" s="49"/>
      <c r="I6" s="46"/>
      <c r="J6" s="16"/>
      <c r="K6" s="17"/>
    </row>
    <row r="7" spans="1:14" ht="21" customHeight="1">
      <c r="A7" s="107" t="s">
        <v>35</v>
      </c>
      <c r="B7" s="108"/>
      <c r="C7" s="108"/>
      <c r="D7" s="108"/>
      <c r="E7" s="108"/>
      <c r="F7" s="108"/>
      <c r="G7" s="108"/>
      <c r="H7" s="108"/>
      <c r="I7" s="108"/>
      <c r="J7" s="16"/>
      <c r="K7" s="17"/>
    </row>
    <row r="8" spans="1:14" ht="21" customHeight="1" thickBot="1">
      <c r="A8" s="109" t="s">
        <v>162</v>
      </c>
      <c r="B8" s="109"/>
      <c r="C8" s="109"/>
      <c r="D8" s="49"/>
      <c r="E8" s="46"/>
      <c r="F8" s="46"/>
      <c r="G8" s="49"/>
      <c r="H8" s="49"/>
      <c r="I8" s="46"/>
      <c r="J8" s="16"/>
      <c r="K8" s="17"/>
    </row>
    <row r="9" spans="1:14" ht="21" customHeight="1">
      <c r="A9" s="76" t="s">
        <v>45</v>
      </c>
      <c r="B9" s="70"/>
      <c r="C9" s="70"/>
      <c r="D9" s="71" t="s">
        <v>48</v>
      </c>
      <c r="E9" s="72"/>
      <c r="F9" s="72"/>
      <c r="G9" s="72"/>
      <c r="H9" s="73"/>
      <c r="I9" s="16"/>
      <c r="J9" s="16"/>
      <c r="K9" s="52"/>
    </row>
    <row r="10" spans="1:14" ht="29.1" customHeight="1">
      <c r="A10" s="77" t="s">
        <v>43</v>
      </c>
      <c r="B10" s="74"/>
      <c r="C10" s="74"/>
      <c r="D10" s="114" t="s">
        <v>49</v>
      </c>
      <c r="E10" s="115"/>
      <c r="F10" s="115"/>
      <c r="G10" s="115"/>
      <c r="H10" s="116"/>
      <c r="I10" s="16"/>
      <c r="J10" s="16"/>
      <c r="K10" s="16"/>
    </row>
    <row r="11" spans="1:14" ht="29.1" customHeight="1">
      <c r="A11" s="78" t="s">
        <v>50</v>
      </c>
      <c r="B11" s="70"/>
      <c r="C11" s="70"/>
      <c r="D11" s="114"/>
      <c r="E11" s="115"/>
      <c r="F11" s="115"/>
      <c r="G11" s="115"/>
      <c r="H11" s="116"/>
      <c r="I11" s="16"/>
      <c r="J11" s="16"/>
      <c r="K11" s="16"/>
    </row>
    <row r="12" spans="1:14" ht="29.1" customHeight="1" thickBot="1">
      <c r="A12" s="75" t="s">
        <v>51</v>
      </c>
      <c r="B12" s="70"/>
      <c r="C12" s="70"/>
      <c r="D12" s="117"/>
      <c r="E12" s="118"/>
      <c r="F12" s="118"/>
      <c r="G12" s="118"/>
      <c r="H12" s="119"/>
      <c r="I12" s="16"/>
      <c r="J12" s="16"/>
      <c r="K12" s="16"/>
    </row>
    <row r="13" spans="1:14" ht="29.1" customHeight="1">
      <c r="A13" s="69"/>
      <c r="B13" s="66"/>
      <c r="C13" s="66"/>
      <c r="D13" s="67"/>
      <c r="E13" s="68"/>
      <c r="F13" s="15"/>
      <c r="G13" s="16"/>
      <c r="H13" s="54"/>
      <c r="I13" s="18"/>
      <c r="J13" s="16"/>
      <c r="K13" s="17"/>
    </row>
    <row r="14" spans="1:14" ht="99.75" customHeight="1">
      <c r="A14" s="19" t="s">
        <v>34</v>
      </c>
      <c r="B14" s="20" t="s">
        <v>17</v>
      </c>
      <c r="C14" s="21" t="s">
        <v>54</v>
      </c>
      <c r="D14" s="19" t="s">
        <v>42</v>
      </c>
      <c r="E14" s="22"/>
      <c r="F14" s="110" t="s">
        <v>15</v>
      </c>
      <c r="G14" s="111"/>
      <c r="H14" s="55" t="s">
        <v>41</v>
      </c>
      <c r="I14" s="23" t="s">
        <v>47</v>
      </c>
      <c r="J14" s="42" t="s">
        <v>19</v>
      </c>
      <c r="K14" s="35" t="s">
        <v>26</v>
      </c>
      <c r="N14" s="5"/>
    </row>
    <row r="15" spans="1:14" ht="44.1" customHeight="1">
      <c r="A15" s="24" t="s">
        <v>18</v>
      </c>
      <c r="B15" s="34">
        <v>45908</v>
      </c>
      <c r="C15" s="64" t="s">
        <v>52</v>
      </c>
      <c r="D15" s="25" t="s">
        <v>112</v>
      </c>
      <c r="E15" s="26" t="s">
        <v>16</v>
      </c>
      <c r="F15" s="112" t="s">
        <v>55</v>
      </c>
      <c r="G15" s="113"/>
      <c r="H15" s="36" t="s">
        <v>115</v>
      </c>
      <c r="I15" s="25"/>
      <c r="J15" s="25"/>
      <c r="K15" s="25"/>
      <c r="N15" s="5"/>
    </row>
    <row r="16" spans="1:14" ht="44.1" customHeight="1">
      <c r="A16" s="28" t="s">
        <v>38</v>
      </c>
      <c r="B16" s="34">
        <v>45911</v>
      </c>
      <c r="C16" s="91" t="s">
        <v>132</v>
      </c>
      <c r="D16" s="31" t="s">
        <v>61</v>
      </c>
      <c r="E16" s="32" t="s">
        <v>16</v>
      </c>
      <c r="F16" s="121" t="s">
        <v>57</v>
      </c>
      <c r="G16" s="122"/>
      <c r="H16" s="37" t="s">
        <v>117</v>
      </c>
      <c r="I16" s="31"/>
      <c r="J16" s="31"/>
      <c r="K16" s="31"/>
      <c r="N16" s="5"/>
    </row>
    <row r="17" spans="1:14" ht="47.25" customHeight="1">
      <c r="A17" s="24" t="s">
        <v>18</v>
      </c>
      <c r="B17" s="34">
        <v>45915</v>
      </c>
      <c r="C17" s="64" t="s">
        <v>52</v>
      </c>
      <c r="D17" s="25" t="s">
        <v>62</v>
      </c>
      <c r="E17" s="26" t="s">
        <v>16</v>
      </c>
      <c r="F17" s="112" t="s">
        <v>58</v>
      </c>
      <c r="G17" s="113"/>
      <c r="H17" s="83" t="s">
        <v>116</v>
      </c>
      <c r="I17" s="50"/>
      <c r="J17" s="50"/>
      <c r="K17" s="50"/>
      <c r="N17" s="5"/>
    </row>
    <row r="18" spans="1:14" ht="44.1" customHeight="1">
      <c r="A18" s="28" t="s">
        <v>38</v>
      </c>
      <c r="B18" s="38">
        <v>45918</v>
      </c>
      <c r="C18" s="80" t="s">
        <v>73</v>
      </c>
      <c r="D18" s="29" t="s">
        <v>66</v>
      </c>
      <c r="E18" s="30" t="s">
        <v>16</v>
      </c>
      <c r="F18" s="120" t="s">
        <v>65</v>
      </c>
      <c r="G18" s="120"/>
      <c r="H18" s="84" t="s">
        <v>128</v>
      </c>
      <c r="I18" s="29"/>
      <c r="J18" s="29"/>
      <c r="K18" s="29"/>
      <c r="N18" s="5"/>
    </row>
    <row r="19" spans="1:14" ht="95.25" customHeight="1">
      <c r="A19" s="24" t="s">
        <v>18</v>
      </c>
      <c r="B19" s="38">
        <v>45922</v>
      </c>
      <c r="C19" s="92" t="s">
        <v>160</v>
      </c>
      <c r="D19" s="25" t="s">
        <v>60</v>
      </c>
      <c r="E19" s="26" t="s">
        <v>16</v>
      </c>
      <c r="F19" s="97" t="s">
        <v>59</v>
      </c>
      <c r="G19" s="97"/>
      <c r="H19" s="36" t="s">
        <v>117</v>
      </c>
      <c r="I19" s="25"/>
      <c r="J19" s="25"/>
      <c r="K19" s="25"/>
      <c r="N19" s="5"/>
    </row>
    <row r="20" spans="1:14" ht="44.1" customHeight="1">
      <c r="A20" s="28" t="s">
        <v>38</v>
      </c>
      <c r="B20" s="34">
        <v>45925</v>
      </c>
      <c r="C20" s="88" t="s">
        <v>131</v>
      </c>
      <c r="D20" s="29" t="s">
        <v>68</v>
      </c>
      <c r="E20" s="30" t="s">
        <v>16</v>
      </c>
      <c r="F20" s="123" t="s">
        <v>67</v>
      </c>
      <c r="G20" s="120"/>
      <c r="H20" s="84" t="s">
        <v>114</v>
      </c>
      <c r="I20" s="29"/>
      <c r="J20" s="29"/>
      <c r="K20" s="29"/>
      <c r="N20" s="5"/>
    </row>
    <row r="21" spans="1:14" ht="44.1" customHeight="1">
      <c r="A21" s="24" t="s">
        <v>18</v>
      </c>
      <c r="B21" s="34">
        <v>45929</v>
      </c>
      <c r="C21" s="64" t="s">
        <v>74</v>
      </c>
      <c r="D21" s="25" t="s">
        <v>64</v>
      </c>
      <c r="E21" s="26" t="s">
        <v>16</v>
      </c>
      <c r="F21" s="97" t="s">
        <v>63</v>
      </c>
      <c r="G21" s="97"/>
      <c r="H21" s="36" t="s">
        <v>118</v>
      </c>
      <c r="I21" s="25"/>
      <c r="J21" s="25"/>
      <c r="K21" s="25"/>
      <c r="N21" s="5"/>
    </row>
    <row r="22" spans="1:14" ht="48.75" customHeight="1">
      <c r="A22" s="24" t="s">
        <v>18</v>
      </c>
      <c r="B22" s="34">
        <v>45936</v>
      </c>
      <c r="C22" s="89" t="s">
        <v>74</v>
      </c>
      <c r="D22" s="25" t="s">
        <v>70</v>
      </c>
      <c r="E22" s="26" t="s">
        <v>16</v>
      </c>
      <c r="F22" s="125" t="s">
        <v>69</v>
      </c>
      <c r="G22" s="97"/>
      <c r="H22" s="36" t="s">
        <v>114</v>
      </c>
      <c r="I22" s="25"/>
      <c r="J22" s="25"/>
      <c r="K22" s="25"/>
      <c r="N22" s="5"/>
    </row>
    <row r="23" spans="1:14" ht="44.1" customHeight="1">
      <c r="A23" s="51" t="s">
        <v>38</v>
      </c>
      <c r="B23" s="34">
        <v>45939</v>
      </c>
      <c r="C23" s="88" t="s">
        <v>131</v>
      </c>
      <c r="D23" s="31" t="s">
        <v>72</v>
      </c>
      <c r="E23" s="30" t="s">
        <v>16</v>
      </c>
      <c r="F23" s="124" t="s">
        <v>71</v>
      </c>
      <c r="G23" s="96"/>
      <c r="H23" s="37" t="s">
        <v>120</v>
      </c>
      <c r="I23" s="31"/>
      <c r="J23" s="31"/>
      <c r="K23" s="31"/>
      <c r="N23" s="5"/>
    </row>
    <row r="24" spans="1:14" ht="44.1" customHeight="1">
      <c r="A24" s="51" t="s">
        <v>38</v>
      </c>
      <c r="B24" s="34">
        <v>45946</v>
      </c>
      <c r="C24" s="88" t="s">
        <v>131</v>
      </c>
      <c r="D24" s="31" t="s">
        <v>154</v>
      </c>
      <c r="E24" s="30" t="s">
        <v>16</v>
      </c>
      <c r="F24" s="124" t="s">
        <v>155</v>
      </c>
      <c r="G24" s="96"/>
      <c r="H24" s="37" t="s">
        <v>156</v>
      </c>
      <c r="I24" s="31"/>
      <c r="J24" s="31"/>
      <c r="K24" s="31"/>
      <c r="N24" s="5"/>
    </row>
    <row r="25" spans="1:14" ht="44.1" customHeight="1">
      <c r="A25" s="51" t="s">
        <v>38</v>
      </c>
      <c r="B25" s="34">
        <v>45952</v>
      </c>
      <c r="C25" s="94" t="s">
        <v>161</v>
      </c>
      <c r="D25" s="31" t="s">
        <v>157</v>
      </c>
      <c r="E25" s="30" t="s">
        <v>16</v>
      </c>
      <c r="F25" s="124" t="s">
        <v>158</v>
      </c>
      <c r="G25" s="96"/>
      <c r="H25" s="37" t="s">
        <v>159</v>
      </c>
      <c r="I25" s="31"/>
      <c r="J25" s="31"/>
      <c r="K25" s="31"/>
      <c r="N25" s="5"/>
    </row>
    <row r="26" spans="1:14" ht="43.5" customHeight="1">
      <c r="A26" s="24" t="s">
        <v>18</v>
      </c>
      <c r="B26" s="38">
        <v>45964</v>
      </c>
      <c r="C26" s="64" t="s">
        <v>75</v>
      </c>
      <c r="D26" s="25" t="s">
        <v>146</v>
      </c>
      <c r="E26" s="36" t="s">
        <v>56</v>
      </c>
      <c r="F26" s="81" t="s">
        <v>144</v>
      </c>
      <c r="G26" s="81" t="s">
        <v>145</v>
      </c>
      <c r="H26" s="85" t="s">
        <v>119</v>
      </c>
      <c r="I26" s="25"/>
      <c r="J26" s="25"/>
      <c r="K26" s="25"/>
      <c r="N26" s="5"/>
    </row>
    <row r="27" spans="1:14" ht="44.25" customHeight="1">
      <c r="A27" s="51" t="s">
        <v>38</v>
      </c>
      <c r="B27" s="34">
        <v>45967</v>
      </c>
      <c r="C27" s="88" t="s">
        <v>131</v>
      </c>
      <c r="D27" s="31" t="s">
        <v>77</v>
      </c>
      <c r="E27" s="32" t="s">
        <v>16</v>
      </c>
      <c r="F27" s="96" t="s">
        <v>76</v>
      </c>
      <c r="G27" s="96" t="s">
        <v>31</v>
      </c>
      <c r="H27" s="37" t="s">
        <v>128</v>
      </c>
      <c r="I27" s="31"/>
      <c r="J27" s="31"/>
      <c r="K27" s="31"/>
      <c r="N27" s="5"/>
    </row>
    <row r="28" spans="1:14" ht="44.1" customHeight="1">
      <c r="A28" s="51" t="s">
        <v>38</v>
      </c>
      <c r="B28" s="34">
        <v>45995</v>
      </c>
      <c r="C28" s="80" t="s">
        <v>53</v>
      </c>
      <c r="D28" s="31" t="s">
        <v>79</v>
      </c>
      <c r="E28" s="30" t="s">
        <v>16</v>
      </c>
      <c r="F28" s="124" t="s">
        <v>78</v>
      </c>
      <c r="G28" s="96"/>
      <c r="H28" s="37" t="s">
        <v>129</v>
      </c>
      <c r="I28" s="31"/>
      <c r="J28" s="31"/>
      <c r="K28" s="31"/>
      <c r="N28" s="5"/>
    </row>
    <row r="29" spans="1:14" ht="44.1" customHeight="1">
      <c r="A29" s="24" t="s">
        <v>18</v>
      </c>
      <c r="B29" s="38">
        <v>46034</v>
      </c>
      <c r="C29" s="92" t="s">
        <v>147</v>
      </c>
      <c r="D29" s="25" t="s">
        <v>148</v>
      </c>
      <c r="E29" s="36" t="s">
        <v>36</v>
      </c>
      <c r="F29" s="125" t="s">
        <v>80</v>
      </c>
      <c r="G29" s="97"/>
      <c r="H29" s="36" t="s">
        <v>120</v>
      </c>
      <c r="I29" s="25"/>
      <c r="J29" s="25"/>
      <c r="K29" s="25"/>
      <c r="N29" s="5"/>
    </row>
    <row r="30" spans="1:14" ht="44.1" customHeight="1">
      <c r="A30" s="28" t="s">
        <v>38</v>
      </c>
      <c r="B30" s="82">
        <v>46037</v>
      </c>
      <c r="C30" s="80" t="s">
        <v>53</v>
      </c>
      <c r="D30" s="31" t="s">
        <v>81</v>
      </c>
      <c r="E30" s="30" t="s">
        <v>16</v>
      </c>
      <c r="F30" s="121" t="s">
        <v>133</v>
      </c>
      <c r="G30" s="122"/>
      <c r="H30" s="37" t="s">
        <v>114</v>
      </c>
      <c r="I30" s="31"/>
      <c r="J30" s="31"/>
      <c r="K30" s="31"/>
      <c r="N30" s="5"/>
    </row>
    <row r="31" spans="1:14" s="2" customFormat="1" ht="44.1" customHeight="1">
      <c r="A31" s="24" t="s">
        <v>18</v>
      </c>
      <c r="B31" s="39">
        <v>46055</v>
      </c>
      <c r="C31" s="64" t="s">
        <v>82</v>
      </c>
      <c r="D31" s="25" t="s">
        <v>149</v>
      </c>
      <c r="E31" s="26" t="s">
        <v>16</v>
      </c>
      <c r="F31" s="97" t="s">
        <v>83</v>
      </c>
      <c r="G31" s="97"/>
      <c r="H31" s="83" t="s">
        <v>121</v>
      </c>
      <c r="I31" s="50"/>
      <c r="J31" s="50"/>
      <c r="K31" s="50"/>
      <c r="L31" s="53"/>
      <c r="M31" s="53"/>
    </row>
    <row r="32" spans="1:14" ht="44.1" customHeight="1">
      <c r="A32" s="28" t="s">
        <v>38</v>
      </c>
      <c r="B32" s="34">
        <v>46058</v>
      </c>
      <c r="C32" s="79" t="s">
        <v>84</v>
      </c>
      <c r="D32" s="31" t="s">
        <v>85</v>
      </c>
      <c r="E32" s="37" t="s">
        <v>36</v>
      </c>
      <c r="F32" s="96" t="s">
        <v>143</v>
      </c>
      <c r="G32" s="96" t="s">
        <v>33</v>
      </c>
      <c r="H32" s="37" t="s">
        <v>113</v>
      </c>
      <c r="I32" s="31"/>
      <c r="J32" s="31"/>
      <c r="K32" s="31"/>
      <c r="N32" s="5"/>
    </row>
    <row r="33" spans="1:14" ht="44.1" customHeight="1">
      <c r="A33" s="28" t="s">
        <v>38</v>
      </c>
      <c r="B33" s="38">
        <v>46079</v>
      </c>
      <c r="C33" s="79" t="s">
        <v>86</v>
      </c>
      <c r="D33" s="31" t="s">
        <v>87</v>
      </c>
      <c r="E33" s="37" t="s">
        <v>89</v>
      </c>
      <c r="F33" s="96" t="s">
        <v>88</v>
      </c>
      <c r="G33" s="96"/>
      <c r="H33" s="65" t="s">
        <v>130</v>
      </c>
      <c r="I33" s="31"/>
      <c r="J33" s="31"/>
      <c r="K33" s="31"/>
      <c r="N33" s="5"/>
    </row>
    <row r="34" spans="1:14" ht="44.1" customHeight="1">
      <c r="A34" s="24" t="s">
        <v>18</v>
      </c>
      <c r="B34" s="38">
        <v>46090</v>
      </c>
      <c r="C34" s="64" t="s">
        <v>90</v>
      </c>
      <c r="D34" s="25" t="s">
        <v>91</v>
      </c>
      <c r="E34" s="36" t="s">
        <v>56</v>
      </c>
      <c r="F34" s="81" t="s">
        <v>140</v>
      </c>
      <c r="G34" s="81" t="s">
        <v>141</v>
      </c>
      <c r="H34" s="36" t="s">
        <v>122</v>
      </c>
      <c r="I34" s="25"/>
      <c r="J34" s="25"/>
      <c r="K34" s="25"/>
      <c r="N34" s="5"/>
    </row>
    <row r="35" spans="1:14" ht="44.1" customHeight="1">
      <c r="A35" s="28" t="s">
        <v>38</v>
      </c>
      <c r="B35" s="38">
        <v>46093</v>
      </c>
      <c r="C35" s="79" t="s">
        <v>92</v>
      </c>
      <c r="D35" s="31" t="s">
        <v>93</v>
      </c>
      <c r="E35" s="37" t="s">
        <v>36</v>
      </c>
      <c r="F35" s="96" t="s">
        <v>142</v>
      </c>
      <c r="G35" s="96" t="s">
        <v>32</v>
      </c>
      <c r="H35" s="37" t="s">
        <v>126</v>
      </c>
      <c r="I35" s="31"/>
      <c r="J35" s="31"/>
      <c r="K35" s="31"/>
      <c r="N35" s="5"/>
    </row>
    <row r="36" spans="1:14" ht="44.1" customHeight="1">
      <c r="A36" s="28" t="s">
        <v>38</v>
      </c>
      <c r="B36" s="38">
        <v>46107</v>
      </c>
      <c r="C36" s="79" t="s">
        <v>94</v>
      </c>
      <c r="D36" s="31" t="s">
        <v>95</v>
      </c>
      <c r="E36" s="37" t="s">
        <v>37</v>
      </c>
      <c r="F36" s="96" t="s">
        <v>96</v>
      </c>
      <c r="G36" s="96" t="s">
        <v>32</v>
      </c>
      <c r="H36" s="37" t="s">
        <v>127</v>
      </c>
      <c r="I36" s="31"/>
      <c r="J36" s="31"/>
      <c r="K36" s="31"/>
      <c r="N36" s="5"/>
    </row>
    <row r="37" spans="1:14" ht="44.1" customHeight="1">
      <c r="A37" s="24" t="s">
        <v>18</v>
      </c>
      <c r="B37" s="38">
        <v>46111</v>
      </c>
      <c r="C37" s="64" t="s">
        <v>97</v>
      </c>
      <c r="D37" s="25" t="s">
        <v>150</v>
      </c>
      <c r="E37" s="36" t="s">
        <v>36</v>
      </c>
      <c r="F37" s="97" t="s">
        <v>139</v>
      </c>
      <c r="G37" s="97"/>
      <c r="H37" s="36" t="s">
        <v>123</v>
      </c>
      <c r="I37" s="25"/>
      <c r="J37" s="25"/>
      <c r="K37" s="25"/>
      <c r="N37" s="5"/>
    </row>
    <row r="38" spans="1:14" ht="44.1" customHeight="1">
      <c r="A38" s="24" t="s">
        <v>18</v>
      </c>
      <c r="B38" s="38">
        <v>46132</v>
      </c>
      <c r="C38" s="64" t="s">
        <v>98</v>
      </c>
      <c r="D38" s="25" t="s">
        <v>101</v>
      </c>
      <c r="E38" s="36" t="s">
        <v>36</v>
      </c>
      <c r="F38" s="97" t="s">
        <v>99</v>
      </c>
      <c r="G38" s="97" t="s">
        <v>32</v>
      </c>
      <c r="H38" s="36" t="s">
        <v>124</v>
      </c>
      <c r="I38" s="24"/>
      <c r="J38" s="24"/>
      <c r="K38" s="24"/>
    </row>
    <row r="39" spans="1:14" ht="44.1" customHeight="1">
      <c r="A39" s="28" t="s">
        <v>38</v>
      </c>
      <c r="B39" s="38">
        <v>46135</v>
      </c>
      <c r="C39" s="79" t="s">
        <v>100</v>
      </c>
      <c r="D39" s="31" t="s">
        <v>102</v>
      </c>
      <c r="E39" s="37" t="s">
        <v>37</v>
      </c>
      <c r="F39" s="96" t="s">
        <v>103</v>
      </c>
      <c r="G39" s="96"/>
      <c r="H39" s="37" t="s">
        <v>125</v>
      </c>
      <c r="I39" s="31"/>
      <c r="J39" s="31"/>
      <c r="K39" s="31"/>
      <c r="N39" s="5"/>
    </row>
    <row r="40" spans="1:14" ht="44.1" customHeight="1">
      <c r="A40" s="24" t="s">
        <v>18</v>
      </c>
      <c r="B40" s="38">
        <v>46146</v>
      </c>
      <c r="C40" s="64" t="s">
        <v>104</v>
      </c>
      <c r="D40" s="25" t="s">
        <v>136</v>
      </c>
      <c r="E40" s="36" t="s">
        <v>37</v>
      </c>
      <c r="F40" s="97" t="s">
        <v>105</v>
      </c>
      <c r="G40" s="97"/>
      <c r="H40" s="36" t="s">
        <v>128</v>
      </c>
      <c r="I40" s="24"/>
      <c r="J40" s="24"/>
      <c r="K40" s="24"/>
      <c r="N40" s="5"/>
    </row>
    <row r="41" spans="1:14" ht="73.5" customHeight="1">
      <c r="A41" s="28" t="s">
        <v>38</v>
      </c>
      <c r="B41" s="38">
        <v>46163</v>
      </c>
      <c r="C41" s="79" t="s">
        <v>109</v>
      </c>
      <c r="D41" s="31" t="s">
        <v>135</v>
      </c>
      <c r="E41" s="37" t="s">
        <v>37</v>
      </c>
      <c r="F41" s="96" t="s">
        <v>110</v>
      </c>
      <c r="G41" s="96" t="s">
        <v>32</v>
      </c>
      <c r="H41" s="84" t="s">
        <v>114</v>
      </c>
      <c r="I41" s="29"/>
      <c r="J41" s="29"/>
      <c r="K41" s="29"/>
      <c r="N41" s="5"/>
    </row>
    <row r="42" spans="1:14" ht="44.1" customHeight="1">
      <c r="A42" s="24" t="s">
        <v>18</v>
      </c>
      <c r="B42" s="38">
        <v>46174</v>
      </c>
      <c r="C42" s="64" t="s">
        <v>108</v>
      </c>
      <c r="D42" s="25" t="s">
        <v>106</v>
      </c>
      <c r="E42" s="36" t="s">
        <v>37</v>
      </c>
      <c r="F42" s="97" t="s">
        <v>107</v>
      </c>
      <c r="G42" s="97" t="s">
        <v>32</v>
      </c>
      <c r="H42" s="86" t="s">
        <v>118</v>
      </c>
      <c r="I42" s="27"/>
      <c r="J42" s="27"/>
      <c r="K42" s="27"/>
      <c r="N42" s="5"/>
    </row>
    <row r="43" spans="1:14" ht="44.1" customHeight="1">
      <c r="A43" s="28" t="s">
        <v>38</v>
      </c>
      <c r="B43" s="34">
        <v>46184</v>
      </c>
      <c r="C43" s="93" t="s">
        <v>163</v>
      </c>
      <c r="D43" s="31" t="s">
        <v>111</v>
      </c>
      <c r="E43" s="37" t="s">
        <v>36</v>
      </c>
      <c r="F43" s="96" t="s">
        <v>138</v>
      </c>
      <c r="G43" s="96" t="s">
        <v>32</v>
      </c>
      <c r="H43" s="87" t="s">
        <v>113</v>
      </c>
      <c r="I43" s="33"/>
      <c r="J43" s="33"/>
      <c r="K43" s="33"/>
      <c r="N43" s="5"/>
    </row>
    <row r="44" spans="1:14" ht="44.1" customHeight="1">
      <c r="A44" s="51" t="s">
        <v>38</v>
      </c>
      <c r="B44" s="90">
        <v>46198</v>
      </c>
      <c r="C44" s="93" t="s">
        <v>134</v>
      </c>
      <c r="D44" s="31" t="s">
        <v>151</v>
      </c>
      <c r="E44" s="37" t="s">
        <v>36</v>
      </c>
      <c r="F44" s="96" t="s">
        <v>137</v>
      </c>
      <c r="G44" s="96"/>
      <c r="H44" s="87"/>
      <c r="I44" s="33"/>
      <c r="J44" s="33"/>
      <c r="K44" s="33"/>
      <c r="N44" s="5"/>
    </row>
    <row r="47" spans="1:14">
      <c r="G47" s="95"/>
      <c r="H47" s="95" t="s">
        <v>32</v>
      </c>
    </row>
  </sheetData>
  <sheetProtection selectLockedCells="1"/>
  <dataConsolidate/>
  <mergeCells count="37">
    <mergeCell ref="F20:G20"/>
    <mergeCell ref="F23:G23"/>
    <mergeCell ref="F37:G37"/>
    <mergeCell ref="F27:G27"/>
    <mergeCell ref="F21:G21"/>
    <mergeCell ref="F22:G22"/>
    <mergeCell ref="F28:G28"/>
    <mergeCell ref="F29:G29"/>
    <mergeCell ref="F30:G30"/>
    <mergeCell ref="F32:G32"/>
    <mergeCell ref="F31:G31"/>
    <mergeCell ref="F24:G24"/>
    <mergeCell ref="F25:G25"/>
    <mergeCell ref="A8:C8"/>
    <mergeCell ref="F14:G14"/>
    <mergeCell ref="F15:G15"/>
    <mergeCell ref="F19:G19"/>
    <mergeCell ref="F17:G17"/>
    <mergeCell ref="D10:H12"/>
    <mergeCell ref="F18:G18"/>
    <mergeCell ref="F16:G16"/>
    <mergeCell ref="C1:D1"/>
    <mergeCell ref="E2:G2"/>
    <mergeCell ref="I1:K1"/>
    <mergeCell ref="B2:C2"/>
    <mergeCell ref="A7:I7"/>
    <mergeCell ref="G47:H47"/>
    <mergeCell ref="F33:G33"/>
    <mergeCell ref="F39:G39"/>
    <mergeCell ref="F42:G42"/>
    <mergeCell ref="F40:G40"/>
    <mergeCell ref="F41:G41"/>
    <mergeCell ref="F43:G43"/>
    <mergeCell ref="F36:G36"/>
    <mergeCell ref="F35:G35"/>
    <mergeCell ref="F38:G38"/>
    <mergeCell ref="F44:G44"/>
  </mergeCells>
  <phoneticPr fontId="11" type="noConversion"/>
  <conditionalFormatting sqref="D4:D6">
    <cfRule type="expression" dxfId="0" priority="2">
      <formula>#REF!&gt;9</formula>
    </cfRule>
  </conditionalFormatting>
  <dataValidations xWindow="847" yWindow="507" count="1">
    <dataValidation type="textLength" showInputMessage="1" showErrorMessage="1" sqref="E2 B2" xr:uid="{0AB4F333-DD34-439E-8591-1E2A8C1E318A}">
      <formula1>1</formula1>
      <formula2>50</formula2>
    </dataValidation>
  </dataValidations>
  <hyperlinks>
    <hyperlink ref="C1" r:id="rId1" xr:uid="{00000000-0004-0000-0000-000000000000}"/>
  </hyperlinks>
  <pageMargins left="0.7" right="0.7" top="0.75" bottom="0.75" header="0.3" footer="0.3"/>
  <pageSetup paperSize="9" scale="40" orientation="portrait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E5" sqref="E5"/>
    </sheetView>
  </sheetViews>
  <sheetFormatPr baseColWidth="10" defaultColWidth="10.7109375" defaultRowHeight="15"/>
  <cols>
    <col min="1" max="1" width="10.7109375" style="1"/>
    <col min="2" max="2" width="32" style="1" customWidth="1"/>
    <col min="3" max="3" width="26.7109375" style="1" customWidth="1"/>
    <col min="4" max="4" width="16.7109375" style="1" customWidth="1"/>
    <col min="5" max="16384" width="10.7109375" style="1"/>
  </cols>
  <sheetData>
    <row r="1" spans="1:6">
      <c r="D1" s="1" t="s">
        <v>6</v>
      </c>
    </row>
    <row r="2" spans="1:6">
      <c r="A2" s="1" t="s">
        <v>7</v>
      </c>
      <c r="B2" s="1" t="s">
        <v>20</v>
      </c>
      <c r="C2" s="1" t="s">
        <v>29</v>
      </c>
      <c r="D2" s="1" t="s">
        <v>1</v>
      </c>
      <c r="E2" s="1" t="e">
        <f>'Saisie prog saison 5'!#REF!</f>
        <v>#REF!</v>
      </c>
    </row>
    <row r="3" spans="1:6">
      <c r="A3" s="1" t="s">
        <v>8</v>
      </c>
      <c r="B3" s="1" t="s">
        <v>21</v>
      </c>
      <c r="C3" s="1" t="s">
        <v>29</v>
      </c>
      <c r="D3" s="1" t="s">
        <v>2</v>
      </c>
      <c r="E3" s="1" t="e">
        <f>'Saisie prog saison 5'!#REF!</f>
        <v>#REF!</v>
      </c>
    </row>
    <row r="4" spans="1:6">
      <c r="A4" s="1" t="s">
        <v>9</v>
      </c>
      <c r="B4" s="1" t="s">
        <v>23</v>
      </c>
      <c r="C4" s="1" t="s">
        <v>29</v>
      </c>
      <c r="D4" s="1" t="s">
        <v>3</v>
      </c>
      <c r="E4" s="1" t="e">
        <f>E2+E3</f>
        <v>#REF!</v>
      </c>
    </row>
    <row r="5" spans="1:6" ht="45">
      <c r="A5" s="1" t="s">
        <v>10</v>
      </c>
      <c r="B5" s="1" t="s">
        <v>0</v>
      </c>
      <c r="C5" s="1" t="s">
        <v>22</v>
      </c>
      <c r="D5" s="1" t="s">
        <v>4</v>
      </c>
      <c r="E5" s="1" t="e">
        <f>E4-15</f>
        <v>#REF!</v>
      </c>
    </row>
    <row r="6" spans="1:6" ht="17.100000000000001" customHeight="1">
      <c r="A6" s="1" t="s">
        <v>11</v>
      </c>
      <c r="B6" s="1" t="s">
        <v>25</v>
      </c>
      <c r="C6" s="1" t="s">
        <v>24</v>
      </c>
      <c r="D6" s="1" t="s">
        <v>5</v>
      </c>
      <c r="E6" s="1" t="e">
        <f>E4</f>
        <v>#REF!</v>
      </c>
    </row>
    <row r="10" spans="1:6" ht="30">
      <c r="A10" s="1" t="s">
        <v>7</v>
      </c>
      <c r="B10" s="1" t="e">
        <f>IF(AND(E2&gt;=10,E3=0),C10,"")</f>
        <v>#REF!</v>
      </c>
      <c r="C10" s="1" t="s">
        <v>13</v>
      </c>
      <c r="D10" s="1">
        <v>720</v>
      </c>
      <c r="E10" s="1" t="e">
        <f>IF(B10="",0,D10)</f>
        <v>#REF!</v>
      </c>
    </row>
    <row r="11" spans="1:6" ht="30">
      <c r="A11" s="1" t="s">
        <v>8</v>
      </c>
      <c r="B11" s="1" t="e">
        <f>IF(AND(E3&gt;=10,E2=0),C11,"")</f>
        <v>#REF!</v>
      </c>
      <c r="C11" s="1" t="s">
        <v>14</v>
      </c>
      <c r="D11" s="1">
        <v>720</v>
      </c>
      <c r="E11" s="1" t="e">
        <f>IF(B11="",0,D11)</f>
        <v>#REF!</v>
      </c>
    </row>
    <row r="12" spans="1:6" ht="30">
      <c r="A12" s="1" t="s">
        <v>9</v>
      </c>
      <c r="B12" s="1" t="e">
        <f>(IF(AND(E4&gt;=10,AND(E4&lt;20,AND(E2&gt;0,AND(E3&gt;0)))),C12,""))</f>
        <v>#REF!</v>
      </c>
      <c r="C12" s="1" t="s">
        <v>12</v>
      </c>
      <c r="D12" s="1">
        <v>720</v>
      </c>
      <c r="E12" s="1" t="e">
        <f>IF(B12="",0,D12)</f>
        <v>#REF!</v>
      </c>
    </row>
    <row r="13" spans="1:6">
      <c r="A13" s="1" t="s">
        <v>10</v>
      </c>
      <c r="B13" s="1" t="e">
        <f>(IF(AND(E5&gt;0,E5&lt;5),C13,""))</f>
        <v>#REF!</v>
      </c>
      <c r="C13" s="1" t="e">
        <f>CONCATENATE(" et ",E5," séance(s) supplémentaire(s)")</f>
        <v>#REF!</v>
      </c>
      <c r="D13" s="1">
        <v>75</v>
      </c>
      <c r="E13" s="1" t="e">
        <f>IF(AND(E5&gt;0,E5&lt;5),D13*E5,)</f>
        <v>#REF!</v>
      </c>
    </row>
    <row r="14" spans="1:6" ht="45">
      <c r="A14" s="1" t="s">
        <v>11</v>
      </c>
      <c r="B14" s="1" t="e">
        <f>(IF(E6&gt;=20,C14,""))</f>
        <v>#REF!</v>
      </c>
      <c r="C14" s="1" t="s">
        <v>27</v>
      </c>
      <c r="D14" s="1">
        <f>D12+650</f>
        <v>1370</v>
      </c>
      <c r="E14" s="1" t="e">
        <f>IF(B14="",0,D14)</f>
        <v>#REF!</v>
      </c>
    </row>
    <row r="15" spans="1:6">
      <c r="E15" s="1" t="e">
        <f>SUM(E10:E14)</f>
        <v>#REF!</v>
      </c>
      <c r="F15" s="1" t="e">
        <f>E15*1.2</f>
        <v>#REF!</v>
      </c>
    </row>
  </sheetData>
  <phoneticPr fontId="11" type="noConversion"/>
  <pageMargins left="0.7" right="0.7" top="0.75" bottom="0.75" header="0.3" footer="0.3"/>
  <pageSetup paperSize="9" orientation="portrait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Saisie prog saison 5</vt:lpstr>
      <vt:lpstr>Feuil4</vt:lpstr>
      <vt:lpstr>'Saisie prog saison 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VILLA</dc:creator>
  <cp:lastModifiedBy>Aurélie BORDIER</cp:lastModifiedBy>
  <cp:lastPrinted>2022-08-10T15:32:09Z</cp:lastPrinted>
  <dcterms:created xsi:type="dcterms:W3CDTF">2021-07-24T09:15:47Z</dcterms:created>
  <dcterms:modified xsi:type="dcterms:W3CDTF">2025-09-18T17:01:50Z</dcterms:modified>
</cp:coreProperties>
</file>